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57837df796ab145/Documents/BristolRural 2025/"/>
    </mc:Choice>
  </mc:AlternateContent>
  <xr:revisionPtr revIDLastSave="4" documentId="8_{0B4FE64A-6F7C-407B-B277-D53F79F96C74}" xr6:coauthVersionLast="47" xr6:coauthVersionMax="47" xr10:uidLastSave="{D7007CDF-7B3D-4B30-81FA-7C54EAA237CA}"/>
  <bookViews>
    <workbookView xWindow="-110" yWindow="-110" windowWidth="19420" windowHeight="10420" tabRatio="504" activeTab="1" xr2:uid="{00000000-000D-0000-FFFF-FFFF00000000}"/>
  </bookViews>
  <sheets>
    <sheet name="CashBookSum" sheetId="7" r:id="rId1"/>
    <sheet name="Accounts" sheetId="5" r:id="rId2"/>
    <sheet name="Supplementary Information" sheetId="8" r:id="rId3"/>
    <sheet name="AuditCheckList" sheetId="15" r:id="rId4"/>
  </sheets>
  <definedNames>
    <definedName name="_xlfn_BAHTTEXT">NA()</definedName>
    <definedName name="BANKACNTS">#REF!</definedName>
    <definedName name="CASHBOOK">CashBookSum!$A$1:$M$49</definedName>
    <definedName name="CHECKLIST">AuditCheckList!$A$1:$L$68</definedName>
    <definedName name="Excel_BuiltIn_Print_Area" localSheetId="1">Accounts!$A$1:$F$64</definedName>
    <definedName name="Excel_BuiltIn_Print_Area" localSheetId="3">AuditCheckList!$A$1:$L$54</definedName>
    <definedName name="Excel_BuiltIn_Print_Area" localSheetId="0">#REF!</definedName>
    <definedName name="GASubs">#REF!</definedName>
    <definedName name="GiftAid">#REF!</definedName>
    <definedName name="INTRODUCTION">#REF!</definedName>
    <definedName name="MEMBERSHIP">#REF!</definedName>
    <definedName name="NOTES">#REF!</definedName>
    <definedName name="_xlnm.Print_Area" localSheetId="1">Accounts!$A$1:$D$64</definedName>
    <definedName name="_xlnm.Print_Area" localSheetId="3">AuditCheckList!$A$1:$L$68</definedName>
    <definedName name="_xlnm.Print_Area" localSheetId="0">CashBookSum!$A$1:$N$49</definedName>
    <definedName name="PROJECTS">#REF!</definedName>
    <definedName name="SCHEDULE_A" localSheetId="1">#REF!</definedName>
    <definedName name="SCHEDULE_A">NA()</definedName>
    <definedName name="SCHEDULE_B">Accounts!$A$1:$F$64</definedName>
    <definedName name="SCHEDULE_C">NA()</definedName>
    <definedName name="SHARED_FORMULA_0_19_0_19_1">NA()</definedName>
    <definedName name="SHARED_FORMULA_10_24_10_24_6">NA()</definedName>
    <definedName name="SHARED_FORMULA_10_7_10_7_6">NA()</definedName>
    <definedName name="SHARED_FORMULA_12_24_12_24_6">NA()</definedName>
    <definedName name="SHARED_FORMULA_12_37_12_37_6">NA()</definedName>
    <definedName name="SHARED_FORMULA_12_53_12_53_6">NA()</definedName>
    <definedName name="SHARED_FORMULA_12_7_12_7_6">NA()</definedName>
    <definedName name="SHARED_FORMULA_14_26_14_26_6">NA()</definedName>
    <definedName name="SHARED_FORMULA_14_5_14_5_6">NA()</definedName>
    <definedName name="SHARED_FORMULA_15_26_15_26_6">NA()</definedName>
    <definedName name="SHARED_FORMULA_15_5_15_5_6">NA()</definedName>
    <definedName name="SHARED_FORMULA_5_24_5_24_6">NA()</definedName>
    <definedName name="SHARED_FORMULA_5_37_5_37_6">NA()</definedName>
    <definedName name="SHARED_FORMULA_5_5_5_5_6">NA()</definedName>
    <definedName name="TOW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B10" i="5" l="1"/>
  <c r="B15" i="5" s="1"/>
  <c r="B21" i="5"/>
  <c r="B25" i="5" s="1"/>
  <c r="D27" i="5"/>
  <c r="D29" i="5"/>
  <c r="A40" i="5"/>
  <c r="B42" i="5"/>
  <c r="B51" i="5" s="1"/>
  <c r="C36" i="7"/>
  <c r="D36" i="7"/>
  <c r="F36" i="7"/>
  <c r="F42" i="7" s="1"/>
  <c r="G36" i="7"/>
  <c r="H36" i="7"/>
  <c r="L25" i="7"/>
  <c r="L26" i="7"/>
  <c r="L27" i="7"/>
  <c r="L28" i="7"/>
  <c r="L29" i="7"/>
  <c r="L30" i="7"/>
  <c r="L31" i="7"/>
  <c r="L32" i="7"/>
  <c r="L33" i="7"/>
  <c r="L34" i="7"/>
  <c r="L35" i="7"/>
  <c r="L24" i="7"/>
  <c r="L7" i="7"/>
  <c r="L8" i="7"/>
  <c r="L9" i="7"/>
  <c r="L10" i="7"/>
  <c r="L11" i="7"/>
  <c r="L12" i="7"/>
  <c r="L13" i="7"/>
  <c r="L14" i="7"/>
  <c r="L15" i="7"/>
  <c r="L16" i="7"/>
  <c r="L17" i="7"/>
  <c r="L18" i="7"/>
  <c r="L19" i="7"/>
  <c r="K25" i="7"/>
  <c r="K26" i="7"/>
  <c r="K27" i="7"/>
  <c r="K28" i="7"/>
  <c r="K29" i="7"/>
  <c r="K30" i="7"/>
  <c r="K31" i="7"/>
  <c r="K32" i="7"/>
  <c r="K33" i="7"/>
  <c r="K34" i="7"/>
  <c r="K35" i="7"/>
  <c r="K24" i="7"/>
  <c r="K8" i="7"/>
  <c r="K9" i="7"/>
  <c r="K10" i="7"/>
  <c r="K11" i="7"/>
  <c r="K12" i="7"/>
  <c r="K13" i="7"/>
  <c r="K14" i="7"/>
  <c r="K15" i="7"/>
  <c r="K16" i="7"/>
  <c r="K17" i="7"/>
  <c r="K18" i="7"/>
  <c r="K19" i="7"/>
  <c r="K7" i="7"/>
  <c r="B19" i="7"/>
  <c r="G42" i="7"/>
  <c r="C41" i="7"/>
  <c r="D41" i="7"/>
  <c r="E41" i="7"/>
  <c r="F41" i="7"/>
  <c r="G41" i="7"/>
  <c r="B27" i="5" l="1"/>
  <c r="B29" i="5" s="1"/>
  <c r="K37" i="7"/>
  <c r="H39" i="7" s="1"/>
  <c r="I39" i="7" s="1"/>
  <c r="L37" i="7"/>
  <c r="H40" i="7" s="1"/>
  <c r="H41" i="7" s="1"/>
  <c r="I40" i="7" l="1"/>
  <c r="G20" i="7" l="1"/>
  <c r="A1" i="8"/>
  <c r="I33" i="7" l="1"/>
  <c r="I34" i="7"/>
  <c r="G7" i="8"/>
  <c r="G8" i="8"/>
  <c r="G9" i="8"/>
  <c r="G10" i="8"/>
  <c r="G11" i="8"/>
  <c r="G6" i="8"/>
  <c r="I35" i="7"/>
  <c r="I32" i="7"/>
  <c r="I31" i="7"/>
  <c r="I30" i="7"/>
  <c r="I29" i="7"/>
  <c r="I28" i="7"/>
  <c r="I27" i="7"/>
  <c r="I26" i="7"/>
  <c r="I25" i="7"/>
  <c r="I24" i="7"/>
  <c r="C20" i="7"/>
  <c r="C42" i="7" s="1"/>
  <c r="D20" i="7"/>
  <c r="D42" i="7" s="1"/>
  <c r="E20" i="7"/>
  <c r="E42" i="7" s="1"/>
  <c r="F20" i="7"/>
  <c r="H20" i="7"/>
  <c r="H42" i="7" s="1"/>
  <c r="I8" i="7"/>
  <c r="I9" i="7"/>
  <c r="I10" i="7"/>
  <c r="I11" i="7"/>
  <c r="I12" i="7"/>
  <c r="I13" i="7"/>
  <c r="I14" i="7"/>
  <c r="I15" i="7"/>
  <c r="I16" i="7"/>
  <c r="I17" i="7"/>
  <c r="I18" i="7"/>
  <c r="I19" i="7"/>
  <c r="I7" i="7"/>
  <c r="B36" i="7"/>
  <c r="B20" i="7"/>
  <c r="A2" i="5"/>
  <c r="I36" i="7" l="1"/>
  <c r="B38" i="7"/>
  <c r="I20" i="7"/>
  <c r="I38" i="7" l="1"/>
  <c r="B41" i="7"/>
  <c r="B42" i="7" s="1"/>
  <c r="I41" i="7" l="1"/>
  <c r="I42" i="7" s="1"/>
  <c r="D53" i="5" l="1"/>
  <c r="B53" i="5"/>
  <c r="D32" i="8" l="1"/>
  <c r="C21" i="8"/>
  <c r="C40" i="8"/>
  <c r="B40" i="8"/>
  <c r="D37" i="8"/>
  <c r="D38" i="8"/>
  <c r="D39" i="8"/>
  <c r="D36" i="8"/>
  <c r="D40" i="8" l="1"/>
  <c r="D41" i="8" s="1"/>
  <c r="F7" i="5" l="1"/>
  <c r="F5" i="5"/>
</calcChain>
</file>

<file path=xl/sharedStrings.xml><?xml version="1.0" encoding="utf-8"?>
<sst xmlns="http://schemas.openxmlformats.org/spreadsheetml/2006/main" count="196" uniqueCount="166">
  <si>
    <t>General</t>
  </si>
  <si>
    <t>Cash Book Summary</t>
  </si>
  <si>
    <t>2.3.1</t>
  </si>
  <si>
    <t>2.3.2</t>
  </si>
  <si>
    <t>2.3.3</t>
  </si>
  <si>
    <t>2.4.1</t>
  </si>
  <si>
    <t>2.4.2</t>
  </si>
  <si>
    <t>Audit</t>
  </si>
  <si>
    <t>THE GLOUCESTER AND BRISTOL DIOCESAN ASSOCIATION OF CHURCH BELL RINGERS</t>
  </si>
  <si>
    <t>£</t>
  </si>
  <si>
    <t>Income</t>
  </si>
  <si>
    <t>Interest</t>
  </si>
  <si>
    <t>Fund Raising activities</t>
  </si>
  <si>
    <t>Outings and other social activities</t>
  </si>
  <si>
    <t>Total Income</t>
  </si>
  <si>
    <t>Expenditure</t>
  </si>
  <si>
    <t>Meetings</t>
  </si>
  <si>
    <t>Total Expenditure</t>
  </si>
  <si>
    <t>REPRESENTED BY:</t>
  </si>
  <si>
    <t>Assets</t>
  </si>
  <si>
    <t>CBF or other higher interest, non-cheque, account</t>
  </si>
  <si>
    <t>Cash in hand</t>
  </si>
  <si>
    <t>Total Assets</t>
  </si>
  <si>
    <t>Due to Association at 31st October</t>
  </si>
  <si>
    <t>Total Liabilities</t>
  </si>
  <si>
    <t>Net Assets</t>
  </si>
  <si>
    <t>Total</t>
  </si>
  <si>
    <t>Receipts</t>
  </si>
  <si>
    <t>Date</t>
  </si>
  <si>
    <t>TOTAL</t>
  </si>
  <si>
    <t>CBF / CCLA Account</t>
  </si>
  <si>
    <t>Subscriptions</t>
  </si>
  <si>
    <t>Donations, NRLM, etc due to Association</t>
  </si>
  <si>
    <t>Tax Refund on last years GASDS</t>
  </si>
  <si>
    <t>Transfers</t>
  </si>
  <si>
    <t>Balance at beginning of year b/f</t>
  </si>
  <si>
    <t>Total Receipts</t>
  </si>
  <si>
    <t>Payments</t>
  </si>
  <si>
    <t>Balance at end of year c/f</t>
  </si>
  <si>
    <t>Total Payments</t>
  </si>
  <si>
    <t>Tower</t>
  </si>
  <si>
    <t>Est. year</t>
  </si>
  <si>
    <t>Probability</t>
  </si>
  <si>
    <t>Treas</t>
  </si>
  <si>
    <t>The Accounts, which must be prepared up to 31st October, should accurately represent the Branches financial activity during the year and its financial position at the end of the year.</t>
  </si>
  <si>
    <t>All funds attributable to the Branch must be included. Include all Social, Newsletter funds etc. (see also 2.5 below)</t>
  </si>
  <si>
    <t xml:space="preserve">The Accounts should be prepared on an accruals basis, which includes amounts owing at the year end, (use Sch A for round £ or B for £ &amp; p). </t>
  </si>
  <si>
    <t>The extent of the independent examination (audit) should be determined by the values involved. Its purpose is to check that the accounts are reasonable, that there are no reasonably obvious errors and that transactions are relevant to the Branch and therefore of the G&amp;B as a charity.</t>
  </si>
  <si>
    <t>Cash Book / Petty Cash</t>
  </si>
  <si>
    <t>Check that receipts and payments have been properly analysed.</t>
  </si>
  <si>
    <t>Phone and online banking, if used for payments, MUST be set up so as to require a second “authorisation”. On-line enquiries are acceptable. Confirm second a “signature” is required for on-line payments.</t>
  </si>
  <si>
    <t>Confirm that legacy accounts requiring only one signature are updated, that they now require e.g any two of three signatures.</t>
  </si>
  <si>
    <t>Confirm that there is a copy of the bank mandate on file and that this has been checked.</t>
  </si>
  <si>
    <t>I prefer not to hold a cash float as a matter of principal and practice. A cash float is a black hole where problems either occur or get hidden. There SHOULD normally be NO need to hold cash. Confirm that no float is held. (If one is, then refer to 2.4.1)</t>
  </si>
  <si>
    <t>Where a float is held note the reasons below, ensure that reimbursements into and payments out of the float are supported by justifiable documentation (invoices/receipts etc.). (see also 3.6 below)</t>
  </si>
  <si>
    <t>Reason for float:</t>
  </si>
  <si>
    <t>Where cash is received it is acceptable to do the following: 1. record the cash received in the cash book as normal. 2. Execute an electronic transfer from your personal account to the Branch bank account. 3. retain the cash for your personal use.</t>
  </si>
  <si>
    <t>Separate funds or floats must not be held by other officers. Confirm that all Branch funds are under the control of the Branch Treasurer.</t>
  </si>
  <si>
    <t>Specific points</t>
  </si>
  <si>
    <t>Check that Subscriptions in the Accounts agree to the Membership Summary. Arrears and new members in particular should be checked.</t>
  </si>
  <si>
    <t>Check that the number of members and subs on the Membership Summary agrees with the list of members in GiftAid&amp;Subs. This list will be used as the basis for the the Annual Report Membership List. The HLM, NRLM, 40 Year Service lists will be extracted from it so please ensure “Extra Notes” is completed. The Report Required columns also need to be completed to ensure you get the correct number of Reports. The options are either 1 per tower or copy(s) for members, not both.</t>
  </si>
  <si>
    <t>Check that the opening balance agrees to the closing balance last year. If there is a difference then provide a reconciliation between the two figures.</t>
  </si>
  <si>
    <t>Check that the opening balance plus movements during the year equals the closing balance.</t>
  </si>
  <si>
    <t>Check that all known debtors and creditors (prepayments and unsettled accounts) at the year end are included. Ringing World accounts, where relevant, will be sent on request.</t>
  </si>
  <si>
    <t>With reference to the letter from the Association Treasurer 29 November 2000, all Tower Correspondents have acknowledged that their names, addresses and telephone numbers may be processed and published as indicated on the sample Tower Return attached to that letter (and included with this set).</t>
  </si>
  <si>
    <t>Note any particular points of concern or relevance at the bottom of this check list.</t>
  </si>
  <si>
    <t>Completion Check List:</t>
  </si>
  <si>
    <t>GASDS schedule;</t>
  </si>
  <si>
    <t>(Is this a NULL return?               )</t>
  </si>
  <si>
    <t>Bank Acnts schedule;</t>
  </si>
  <si>
    <t>(signatories last updated:  ________ )</t>
  </si>
  <si>
    <t>Grants schedule (potential projects);</t>
  </si>
  <si>
    <t>Is a Newsletter produced? (see also CashBookSum);</t>
  </si>
  <si>
    <t>Items requiring comment.</t>
  </si>
  <si>
    <t>Please note below any items which are of concern or in your view have not been dealt with acceptably.</t>
  </si>
  <si>
    <t>Branch Treasurer:</t>
  </si>
  <si>
    <t>Date:</t>
  </si>
  <si>
    <t>Branch Auditor:</t>
  </si>
  <si>
    <t>Sort Code</t>
  </si>
  <si>
    <t>Post Code</t>
  </si>
  <si>
    <t>Account Number</t>
  </si>
  <si>
    <t>Account Name</t>
  </si>
  <si>
    <t>Total
£</t>
  </si>
  <si>
    <t>Cash</t>
  </si>
  <si>
    <t>Cash
£</t>
  </si>
  <si>
    <t>Contactless
£</t>
  </si>
  <si>
    <t>No single donation over £30- tick to confirm</t>
  </si>
  <si>
    <t>Date paid to Bank</t>
  </si>
  <si>
    <t>Brief description of work</t>
  </si>
  <si>
    <t>Est. cost
£'000</t>
  </si>
  <si>
    <t>Name</t>
  </si>
  <si>
    <t>Amount
£</t>
  </si>
  <si>
    <t>On List of Members Y/N</t>
  </si>
  <si>
    <t>Interest &amp; Investment Income</t>
  </si>
  <si>
    <t>Donations &amp; Legacies</t>
  </si>
  <si>
    <t>Fundraising</t>
  </si>
  <si>
    <t>Gift Aid Tax Refund</t>
  </si>
  <si>
    <t>Grants Paid</t>
  </si>
  <si>
    <t>Meetings &amp; Social</t>
  </si>
  <si>
    <t>Donations</t>
  </si>
  <si>
    <t>Depreciation of assets</t>
  </si>
  <si>
    <t>Miscellaneous</t>
  </si>
  <si>
    <t>Surplus/(Deficit) for the year</t>
  </si>
  <si>
    <t>Balance brought forward</t>
  </si>
  <si>
    <t>Balance carried forward</t>
  </si>
  <si>
    <t>Bank Current Account</t>
  </si>
  <si>
    <t>Bank Savings Account</t>
  </si>
  <si>
    <t>Other Assets-</t>
  </si>
  <si>
    <t>[Specify]</t>
  </si>
  <si>
    <t>Less- Liabilities</t>
  </si>
  <si>
    <t>Other Liabilities-</t>
  </si>
  <si>
    <t>Gloucester &amp; Bristol Diocesan Association of Church Bell Ringers</t>
  </si>
  <si>
    <t>Other Donations- to be retained by Branch</t>
  </si>
  <si>
    <t>Depreciation</t>
  </si>
  <si>
    <t>Other Income-</t>
  </si>
  <si>
    <t>Due at 31Oct24</t>
  </si>
  <si>
    <t>Belfry Repair Grants</t>
  </si>
  <si>
    <t>Date Approved</t>
  </si>
  <si>
    <t>Approved 2024</t>
  </si>
  <si>
    <t>Paid 2024</t>
  </si>
  <si>
    <t>Cfwd at 31 Oct 24</t>
  </si>
  <si>
    <t>Bfwd at
1 Nov 23</t>
  </si>
  <si>
    <t>Other assets-</t>
  </si>
  <si>
    <t>Notes-</t>
  </si>
  <si>
    <t>Bank Accounts</t>
  </si>
  <si>
    <t>Name of Bank/Building Society etc</t>
  </si>
  <si>
    <t>Signatories</t>
  </si>
  <si>
    <t>Cheque accounts MUST always require "any two" of the listed signatories, NEVER pre-sign cheques.</t>
  </si>
  <si>
    <t>If the signatories change at your AGM or during the year please send updated details to the Association Treasurer</t>
  </si>
  <si>
    <r>
      <t xml:space="preserve">The cash book should be </t>
    </r>
    <r>
      <rPr>
        <u/>
        <sz val="10"/>
        <rFont val="Tahoma"/>
        <family val="2"/>
      </rPr>
      <t>reconciled to the bank statements</t>
    </r>
    <r>
      <rPr>
        <sz val="10"/>
        <rFont val="Tahoma"/>
        <family val="2"/>
      </rPr>
      <t xml:space="preserve"> / building society passbook. Where there are uncleared cheques/deposits at the year end, the closing balance in the cash book should be reconciled to the closing balance on the year end bank statement /passbook page in the </t>
    </r>
    <r>
      <rPr>
        <u/>
        <sz val="10"/>
        <rFont val="Tahoma"/>
        <family val="2"/>
      </rPr>
      <t>relevant section of the CashBookSum</t>
    </r>
    <r>
      <rPr>
        <sz val="10"/>
        <rFont val="Tahoma"/>
        <family val="2"/>
      </rPr>
      <t>.</t>
    </r>
  </si>
  <si>
    <r>
      <t xml:space="preserve">It is </t>
    </r>
    <r>
      <rPr>
        <b/>
        <sz val="10"/>
        <rFont val="Tahoma"/>
        <family val="2"/>
      </rPr>
      <t>essential</t>
    </r>
    <r>
      <rPr>
        <sz val="10"/>
        <rFont val="Tahoma"/>
        <family val="2"/>
      </rPr>
      <t xml:space="preserve"> practice to have two signatures on a cheques/withdrawals. (The guidance notes from the Charity Commission specifically require this.) Confirm that the bank mandate requires any TWO of (at least) three signatories.</t>
    </r>
  </si>
  <si>
    <r>
      <t xml:space="preserve">Check Officers expenses, all reasonable postage, phone calls, stationery etc. should be included. As a matter of principal, cheques etc. reimbursing officers expenses </t>
    </r>
    <r>
      <rPr>
        <b/>
        <sz val="10"/>
        <rFont val="Tahoma"/>
        <family val="2"/>
      </rPr>
      <t xml:space="preserve">MUST </t>
    </r>
    <r>
      <rPr>
        <b/>
        <u/>
        <sz val="10"/>
        <rFont val="Tahoma"/>
        <family val="2"/>
      </rPr>
      <t>NOT</t>
    </r>
    <r>
      <rPr>
        <sz val="10"/>
        <rFont val="Tahoma"/>
        <family val="2"/>
      </rPr>
      <t xml:space="preserve"> be signed by the officer concerned, </t>
    </r>
    <r>
      <rPr>
        <b/>
        <sz val="10"/>
        <rFont val="Tahoma"/>
        <family val="2"/>
      </rPr>
      <t>check that documentation supporting the expenses has been authorised by the other signatories</t>
    </r>
    <r>
      <rPr>
        <sz val="10"/>
        <rFont val="Tahoma"/>
        <family val="2"/>
      </rPr>
      <t>.</t>
    </r>
  </si>
  <si>
    <t>Tick/NA</t>
  </si>
  <si>
    <t>Subscriptions and donations paid to Association</t>
  </si>
  <si>
    <t>Adjustments</t>
  </si>
  <si>
    <t>Reserves</t>
  </si>
  <si>
    <t>Debtors</t>
  </si>
  <si>
    <t>Creditors</t>
  </si>
  <si>
    <t>1. Belfry Repair Grants</t>
  </si>
  <si>
    <t>2. Donations paid to Belfry Repair Fund</t>
  </si>
  <si>
    <t>Enter details in Supplementary Information Note 2</t>
  </si>
  <si>
    <t>Enter details in Supplementary Information Note 3</t>
  </si>
  <si>
    <t>3. Donations retained by Branch</t>
  </si>
  <si>
    <t>a) individual donations &gt;£30</t>
  </si>
  <si>
    <t>b) collections under Gift Aid Small Donations Scheme</t>
  </si>
  <si>
    <t xml:space="preserve">4. Advance Notice of potential Belfry Repair work leading to a Grant Application </t>
  </si>
  <si>
    <t>Enter details in Supplementary Information Note 1;
potential future grant applications in Note 4</t>
  </si>
  <si>
    <t>Agree to Membership Summary</t>
  </si>
  <si>
    <t>Bristol Rural Branch</t>
  </si>
  <si>
    <t>Stock of books for resale</t>
  </si>
  <si>
    <t>Syston</t>
  </si>
  <si>
    <t>Linda Gittins</t>
  </si>
  <si>
    <t>Y</t>
  </si>
  <si>
    <t>Lloyds</t>
  </si>
  <si>
    <t>30-16-11</t>
  </si>
  <si>
    <t>Chris Greef</t>
  </si>
  <si>
    <t>Gary Crisp</t>
  </si>
  <si>
    <t>Treasurer's Account</t>
  </si>
  <si>
    <t>Business Instant</t>
  </si>
  <si>
    <t>Accounts for the year ended 31 October 2025</t>
  </si>
  <si>
    <t>2025</t>
  </si>
  <si>
    <t>2024</t>
  </si>
  <si>
    <t xml:space="preserve"> </t>
  </si>
  <si>
    <t>SG Pick</t>
  </si>
  <si>
    <t>Brought forward at 1Nov24</t>
  </si>
  <si>
    <t>Year ending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</si>
</sst>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Red]\-[$£-809]#,##0.00"/>
    <numFmt numFmtId="165" formatCode="#,##0.00\ ;\(#,##0.00\)"/>
    <numFmt numFmtId="166" formatCode="[$-409]dd\-mmm\-yy;@"/>
  </numFmts>
  <fonts count="19" x14ac:knownFonts="1">
    <font>
      <sz val="12"/>
      <name val="Arial"/>
      <family val="2"/>
      <charset val="1"/>
    </font>
    <font>
      <b/>
      <i/>
      <sz val="16"/>
      <name val="Arial"/>
      <family val="2"/>
      <charset val="1"/>
    </font>
    <font>
      <b/>
      <i/>
      <u/>
      <sz val="12"/>
      <name val="Arial"/>
      <family val="2"/>
      <charset val="1"/>
    </font>
    <font>
      <sz val="12"/>
      <name val="Arial"/>
      <family val="2"/>
      <charset val="1"/>
    </font>
    <font>
      <b/>
      <u/>
      <sz val="10"/>
      <name val="Tahoma"/>
      <family val="2"/>
    </font>
    <font>
      <sz val="10"/>
      <name val="Tahoma"/>
      <family val="2"/>
    </font>
    <font>
      <b/>
      <sz val="10"/>
      <name val="Tahoma"/>
      <family val="2"/>
    </font>
    <font>
      <sz val="10"/>
      <color rgb="FF0000FF"/>
      <name val="Tahoma"/>
      <family val="2"/>
    </font>
    <font>
      <b/>
      <sz val="10"/>
      <color rgb="FF0000FF"/>
      <name val="Tahoma"/>
      <family val="2"/>
    </font>
    <font>
      <b/>
      <sz val="10"/>
      <color rgb="FFFF0000"/>
      <name val="Tahoma"/>
      <family val="2"/>
    </font>
    <font>
      <sz val="10"/>
      <color rgb="FFFF0000"/>
      <name val="Tahoma"/>
      <family val="2"/>
    </font>
    <font>
      <b/>
      <sz val="10"/>
      <color theme="1"/>
      <name val="Tahoma"/>
      <family val="2"/>
    </font>
    <font>
      <sz val="10"/>
      <color theme="1"/>
      <name val="Tahoma"/>
      <family val="2"/>
    </font>
    <font>
      <b/>
      <sz val="10"/>
      <color theme="3" tint="0.39997558519241921"/>
      <name val="Tahoma"/>
      <family val="2"/>
    </font>
    <font>
      <sz val="10"/>
      <color theme="4" tint="-0.249977111117893"/>
      <name val="Tahoma"/>
      <family val="2"/>
    </font>
    <font>
      <u/>
      <sz val="10"/>
      <name val="Tahoma"/>
      <family val="2"/>
    </font>
    <font>
      <b/>
      <sz val="8"/>
      <name val="Tahoma"/>
      <family val="2"/>
    </font>
    <font>
      <sz val="10"/>
      <color theme="3"/>
      <name val="Tahoma"/>
      <family val="2"/>
    </font>
    <font>
      <b/>
      <u/>
      <sz val="10"/>
      <color theme="4" tint="-0.249977111117893"/>
      <name val="Tahoma"/>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5">
    <xf numFmtId="0" fontId="0" fillId="0" borderId="0"/>
    <xf numFmtId="0" fontId="3" fillId="0" borderId="0" applyBorder="0" applyProtection="0"/>
    <xf numFmtId="0" fontId="1" fillId="0" borderId="0" applyBorder="0" applyProtection="0">
      <alignment horizontal="center"/>
    </xf>
    <xf numFmtId="2" fontId="3" fillId="0" borderId="0"/>
    <xf numFmtId="164" fontId="2" fillId="0" borderId="0" applyBorder="0" applyProtection="0"/>
  </cellStyleXfs>
  <cellXfs count="176">
    <xf numFmtId="0" fontId="0" fillId="0" borderId="0" xfId="0"/>
    <xf numFmtId="0" fontId="5" fillId="0" borderId="0" xfId="0" applyFont="1" applyProtection="1">
      <protection locked="0"/>
    </xf>
    <xf numFmtId="0" fontId="5" fillId="0" borderId="0" xfId="0" applyFont="1"/>
    <xf numFmtId="0" fontId="5" fillId="0" borderId="5" xfId="0" applyFont="1" applyBorder="1" applyProtection="1">
      <protection locked="0"/>
    </xf>
    <xf numFmtId="4" fontId="5" fillId="0" borderId="5" xfId="0" applyNumberFormat="1" applyFont="1" applyBorder="1"/>
    <xf numFmtId="2" fontId="5" fillId="0" borderId="0" xfId="0" applyNumberFormat="1" applyFont="1" applyProtection="1">
      <protection locked="0"/>
    </xf>
    <xf numFmtId="2" fontId="5" fillId="0" borderId="8" xfId="0" applyNumberFormat="1" applyFont="1" applyBorder="1" applyProtection="1">
      <protection locked="0"/>
    </xf>
    <xf numFmtId="2" fontId="5" fillId="0" borderId="5" xfId="0" applyNumberFormat="1" applyFont="1" applyBorder="1" applyProtection="1">
      <protection locked="0"/>
    </xf>
    <xf numFmtId="2" fontId="5" fillId="0" borderId="5" xfId="0" applyNumberFormat="1" applyFont="1" applyBorder="1"/>
    <xf numFmtId="2" fontId="5" fillId="0" borderId="0" xfId="0" applyNumberFormat="1" applyFont="1"/>
    <xf numFmtId="166" fontId="4" fillId="0" borderId="0" xfId="0" applyNumberFormat="1" applyFont="1" applyAlignment="1">
      <alignment horizontal="left"/>
    </xf>
    <xf numFmtId="166" fontId="5" fillId="0" borderId="0" xfId="0" applyNumberFormat="1" applyFont="1" applyProtection="1">
      <protection locked="0"/>
    </xf>
    <xf numFmtId="166" fontId="5" fillId="0" borderId="0" xfId="0" applyNumberFormat="1" applyFont="1"/>
    <xf numFmtId="166" fontId="5" fillId="0" borderId="5" xfId="0" applyNumberFormat="1" applyFont="1" applyBorder="1"/>
    <xf numFmtId="166" fontId="5" fillId="0" borderId="11" xfId="0" applyNumberFormat="1" applyFont="1" applyBorder="1" applyProtection="1">
      <protection locked="0"/>
    </xf>
    <xf numFmtId="166" fontId="5" fillId="0" borderId="16" xfId="0" applyNumberFormat="1" applyFont="1" applyBorder="1" applyProtection="1">
      <protection locked="0"/>
    </xf>
    <xf numFmtId="166" fontId="5" fillId="0" borderId="17" xfId="0" applyNumberFormat="1" applyFont="1" applyBorder="1"/>
    <xf numFmtId="2" fontId="5" fillId="0" borderId="12" xfId="0" applyNumberFormat="1" applyFont="1" applyBorder="1" applyAlignment="1" applyProtection="1">
      <alignment wrapText="1"/>
      <protection locked="0"/>
    </xf>
    <xf numFmtId="0" fontId="5" fillId="0" borderId="12" xfId="0" applyFont="1" applyBorder="1" applyAlignment="1" applyProtection="1">
      <alignment wrapText="1"/>
      <protection locked="0"/>
    </xf>
    <xf numFmtId="166" fontId="5" fillId="0" borderId="13" xfId="0" applyNumberFormat="1" applyFont="1" applyBorder="1" applyAlignment="1" applyProtection="1">
      <alignment wrapText="1"/>
      <protection locked="0"/>
    </xf>
    <xf numFmtId="166" fontId="5" fillId="0" borderId="18" xfId="0" applyNumberFormat="1" applyFont="1" applyBorder="1" applyProtection="1">
      <protection locked="0"/>
    </xf>
    <xf numFmtId="2" fontId="5" fillId="0" borderId="19" xfId="0" applyNumberFormat="1" applyFont="1" applyBorder="1" applyProtection="1">
      <protection locked="0"/>
    </xf>
    <xf numFmtId="2" fontId="5" fillId="0" borderId="19" xfId="0" applyNumberFormat="1" applyFont="1" applyBorder="1"/>
    <xf numFmtId="4" fontId="5" fillId="0" borderId="19" xfId="0" applyNumberFormat="1" applyFont="1" applyBorder="1"/>
    <xf numFmtId="166" fontId="5" fillId="0" borderId="20" xfId="0" applyNumberFormat="1" applyFont="1" applyBorder="1"/>
    <xf numFmtId="2" fontId="5" fillId="0" borderId="22" xfId="0" applyNumberFormat="1" applyFont="1" applyBorder="1" applyProtection="1">
      <protection locked="0"/>
    </xf>
    <xf numFmtId="4" fontId="5" fillId="0" borderId="22" xfId="0" applyNumberFormat="1" applyFont="1" applyBorder="1"/>
    <xf numFmtId="166" fontId="5" fillId="0" borderId="23" xfId="0" applyNumberFormat="1" applyFont="1" applyBorder="1"/>
    <xf numFmtId="0" fontId="4" fillId="0" borderId="0" xfId="0" applyFont="1" applyAlignment="1">
      <alignment horizontal="center"/>
    </xf>
    <xf numFmtId="0" fontId="4" fillId="0" borderId="0" xfId="0" applyFont="1"/>
    <xf numFmtId="0" fontId="5" fillId="0" borderId="0" xfId="0" applyFont="1" applyAlignment="1">
      <alignment horizontal="right"/>
    </xf>
    <xf numFmtId="0" fontId="5" fillId="0" borderId="5" xfId="0" applyFont="1" applyBorder="1" applyAlignment="1" applyProtection="1">
      <alignment horizontal="center" vertical="center"/>
      <protection locked="0"/>
    </xf>
    <xf numFmtId="0" fontId="5" fillId="0" borderId="5" xfId="0" applyFont="1" applyBorder="1"/>
    <xf numFmtId="0" fontId="5" fillId="0" borderId="8" xfId="0" applyFont="1" applyBorder="1" applyAlignment="1" applyProtection="1">
      <alignment horizontal="center" vertical="center"/>
      <protection locked="0"/>
    </xf>
    <xf numFmtId="0" fontId="6" fillId="0" borderId="12" xfId="0" applyFont="1" applyBorder="1" applyAlignment="1">
      <alignment wrapText="1"/>
    </xf>
    <xf numFmtId="0" fontId="6" fillId="0" borderId="12" xfId="0" applyFont="1" applyBorder="1"/>
    <xf numFmtId="0" fontId="6" fillId="0" borderId="13" xfId="0" applyFont="1" applyBorder="1"/>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166" fontId="6" fillId="0" borderId="0" xfId="0" applyNumberFormat="1" applyFont="1" applyProtection="1">
      <protection locked="0"/>
    </xf>
    <xf numFmtId="4" fontId="5" fillId="0" borderId="0" xfId="0" applyNumberFormat="1" applyFont="1"/>
    <xf numFmtId="0" fontId="5" fillId="0" borderId="0" xfId="0" applyFont="1" applyAlignment="1">
      <alignment horizontal="center"/>
    </xf>
    <xf numFmtId="2" fontId="5" fillId="0" borderId="13" xfId="0" applyNumberFormat="1" applyFont="1" applyBorder="1" applyAlignment="1" applyProtection="1">
      <alignment wrapText="1"/>
      <protection locked="0"/>
    </xf>
    <xf numFmtId="2" fontId="5" fillId="0" borderId="15" xfId="0" applyNumberFormat="1" applyFont="1" applyBorder="1" applyProtection="1">
      <protection locked="0"/>
    </xf>
    <xf numFmtId="2" fontId="5" fillId="0" borderId="17" xfId="0" applyNumberFormat="1" applyFont="1" applyBorder="1" applyProtection="1">
      <protection locked="0"/>
    </xf>
    <xf numFmtId="2" fontId="5" fillId="0" borderId="23" xfId="0" applyNumberFormat="1" applyFont="1" applyBorder="1" applyProtection="1">
      <protection locked="0"/>
    </xf>
    <xf numFmtId="0" fontId="5" fillId="0" borderId="0" xfId="3" applyNumberFormat="1" applyFont="1" applyProtection="1">
      <protection locked="0"/>
    </xf>
    <xf numFmtId="0" fontId="5" fillId="0" borderId="0" xfId="3" applyNumberFormat="1" applyFont="1"/>
    <xf numFmtId="0" fontId="5" fillId="0" borderId="0" xfId="3" applyNumberFormat="1" applyFont="1" applyAlignment="1">
      <alignment horizontal="left"/>
    </xf>
    <xf numFmtId="2" fontId="5" fillId="0" borderId="0" xfId="3" applyFont="1"/>
    <xf numFmtId="2" fontId="5" fillId="0" borderId="0" xfId="3" applyFont="1" applyAlignment="1">
      <alignment horizontal="center"/>
    </xf>
    <xf numFmtId="0" fontId="6" fillId="0" borderId="0" xfId="3" applyNumberFormat="1" applyFont="1"/>
    <xf numFmtId="37" fontId="5" fillId="0" borderId="0" xfId="0" applyNumberFormat="1" applyFont="1"/>
    <xf numFmtId="0" fontId="9" fillId="0" borderId="0" xfId="3" applyNumberFormat="1" applyFont="1"/>
    <xf numFmtId="4" fontId="5" fillId="0" borderId="5" xfId="3" applyNumberFormat="1" applyFont="1" applyBorder="1"/>
    <xf numFmtId="37" fontId="6" fillId="0" borderId="0" xfId="0" applyNumberFormat="1" applyFont="1"/>
    <xf numFmtId="37" fontId="4" fillId="0" borderId="0" xfId="0" applyNumberFormat="1" applyFont="1"/>
    <xf numFmtId="1" fontId="5" fillId="0" borderId="1" xfId="0" applyNumberFormat="1" applyFont="1" applyBorder="1"/>
    <xf numFmtId="0" fontId="5" fillId="0" borderId="4" xfId="0" applyFont="1" applyBorder="1" applyProtection="1">
      <protection locked="0"/>
    </xf>
    <xf numFmtId="1" fontId="5" fillId="0" borderId="0" xfId="0" applyNumberFormat="1" applyFont="1" applyAlignment="1">
      <alignment horizontal="center" vertical="center"/>
    </xf>
    <xf numFmtId="39" fontId="5" fillId="0" borderId="0" xfId="0" applyNumberFormat="1" applyFont="1"/>
    <xf numFmtId="165" fontId="5" fillId="0" borderId="0" xfId="0" applyNumberFormat="1" applyFont="1"/>
    <xf numFmtId="165" fontId="10" fillId="0" borderId="0" xfId="0" applyNumberFormat="1" applyFont="1"/>
    <xf numFmtId="1" fontId="9" fillId="0" borderId="0" xfId="0" applyNumberFormat="1" applyFont="1"/>
    <xf numFmtId="165" fontId="5" fillId="0" borderId="0" xfId="0" applyNumberFormat="1" applyFont="1" applyAlignment="1">
      <alignment horizontal="right"/>
    </xf>
    <xf numFmtId="0" fontId="11" fillId="0" borderId="0" xfId="0" applyFont="1"/>
    <xf numFmtId="0" fontId="12" fillId="0" borderId="0" xfId="0" applyFont="1"/>
    <xf numFmtId="0" fontId="6" fillId="0" borderId="0" xfId="0" applyFont="1"/>
    <xf numFmtId="2" fontId="6" fillId="0" borderId="0" xfId="3" applyFont="1" applyAlignment="1">
      <alignment horizontal="right"/>
    </xf>
    <xf numFmtId="2" fontId="8" fillId="0" borderId="0" xfId="3" applyFont="1" applyProtection="1">
      <protection locked="0"/>
    </xf>
    <xf numFmtId="0" fontId="7" fillId="0" borderId="0" xfId="3" applyNumberFormat="1" applyFont="1" applyAlignment="1" applyProtection="1">
      <alignment horizontal="left"/>
      <protection locked="0"/>
    </xf>
    <xf numFmtId="0" fontId="13" fillId="0" borderId="0" xfId="3" applyNumberFormat="1" applyFont="1"/>
    <xf numFmtId="0" fontId="6" fillId="0" borderId="0" xfId="3" applyNumberFormat="1" applyFont="1" applyAlignment="1">
      <alignment wrapText="1"/>
    </xf>
    <xf numFmtId="2" fontId="6" fillId="0" borderId="0" xfId="3" applyFont="1" applyAlignment="1">
      <alignment horizontal="right" wrapText="1"/>
    </xf>
    <xf numFmtId="0" fontId="12" fillId="0" borderId="5" xfId="0" applyFont="1" applyBorder="1" applyAlignment="1">
      <alignment horizontal="left" wrapText="1"/>
    </xf>
    <xf numFmtId="3" fontId="5" fillId="0" borderId="5" xfId="0" applyNumberFormat="1" applyFont="1" applyBorder="1"/>
    <xf numFmtId="166" fontId="12" fillId="0" borderId="5" xfId="0" applyNumberFormat="1" applyFont="1" applyBorder="1"/>
    <xf numFmtId="3" fontId="12" fillId="0" borderId="5" xfId="0" applyNumberFormat="1" applyFont="1" applyBorder="1"/>
    <xf numFmtId="0" fontId="5" fillId="0" borderId="5" xfId="0" applyFont="1" applyBorder="1" applyAlignment="1">
      <alignment wrapText="1"/>
    </xf>
    <xf numFmtId="0" fontId="5" fillId="0" borderId="0" xfId="0" applyFont="1" applyAlignment="1">
      <alignment horizontal="left"/>
    </xf>
    <xf numFmtId="0" fontId="5"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0" borderId="0" xfId="0" applyFont="1" applyAlignment="1">
      <alignment horizontal="center" vertical="top"/>
    </xf>
    <xf numFmtId="0" fontId="5" fillId="0" borderId="0" xfId="0" applyFont="1" applyAlignment="1">
      <alignment horizontal="left" wrapText="1"/>
    </xf>
    <xf numFmtId="0" fontId="5" fillId="0" borderId="0" xfId="0" applyFont="1" applyAlignment="1" applyProtection="1">
      <alignment horizontal="left"/>
      <protection locked="0"/>
    </xf>
    <xf numFmtId="0" fontId="5" fillId="0" borderId="0" xfId="0" applyFont="1" applyAlignment="1">
      <alignment horizontal="center" wrapText="1"/>
    </xf>
    <xf numFmtId="0" fontId="5" fillId="0" borderId="1" xfId="0" applyFont="1" applyBorder="1" applyProtection="1">
      <protection locked="0"/>
    </xf>
    <xf numFmtId="0" fontId="4" fillId="0" borderId="0" xfId="0" applyFont="1" applyAlignment="1">
      <alignment horizontal="left" wrapText="1"/>
    </xf>
    <xf numFmtId="0" fontId="4" fillId="0" borderId="0" xfId="0" applyFont="1" applyProtection="1">
      <protection locked="0"/>
    </xf>
    <xf numFmtId="166" fontId="6" fillId="0" borderId="0" xfId="0" applyNumberFormat="1" applyFont="1"/>
    <xf numFmtId="4" fontId="5" fillId="0" borderId="5" xfId="3" applyNumberFormat="1" applyFont="1" applyBorder="1" applyProtection="1">
      <protection locked="0"/>
    </xf>
    <xf numFmtId="2" fontId="16" fillId="0" borderId="0" xfId="3" applyFont="1" applyAlignment="1">
      <alignment horizontal="right" wrapText="1"/>
    </xf>
    <xf numFmtId="0" fontId="17" fillId="0" borderId="0" xfId="3" applyNumberFormat="1" applyFont="1"/>
    <xf numFmtId="2" fontId="17" fillId="0" borderId="0" xfId="3" applyFont="1"/>
    <xf numFmtId="0" fontId="17" fillId="0" borderId="0" xfId="0" applyFont="1"/>
    <xf numFmtId="2" fontId="10" fillId="0" borderId="0" xfId="3" applyFont="1" applyAlignment="1">
      <alignment horizontal="center" vertical="center" wrapText="1"/>
    </xf>
    <xf numFmtId="4" fontId="5" fillId="0" borderId="0" xfId="3" applyNumberFormat="1" applyFont="1"/>
    <xf numFmtId="166" fontId="14" fillId="0" borderId="0" xfId="0" applyNumberFormat="1" applyFont="1"/>
    <xf numFmtId="166" fontId="5" fillId="0" borderId="21" xfId="0" applyNumberFormat="1" applyFont="1" applyBorder="1" applyProtection="1">
      <protection locked="0"/>
    </xf>
    <xf numFmtId="2" fontId="6" fillId="0" borderId="0" xfId="0" applyNumberFormat="1" applyFont="1" applyProtection="1">
      <protection locked="0"/>
    </xf>
    <xf numFmtId="0" fontId="5" fillId="0" borderId="0" xfId="3" applyNumberFormat="1" applyFont="1" applyAlignment="1">
      <alignment vertical="center"/>
    </xf>
    <xf numFmtId="4" fontId="5" fillId="0" borderId="5" xfId="3" applyNumberFormat="1" applyFont="1" applyBorder="1" applyAlignment="1" applyProtection="1">
      <alignment vertical="center"/>
      <protection locked="0"/>
    </xf>
    <xf numFmtId="4" fontId="5" fillId="0" borderId="5" xfId="3" applyNumberFormat="1" applyFont="1" applyBorder="1" applyAlignment="1">
      <alignment vertical="center"/>
    </xf>
    <xf numFmtId="0" fontId="5" fillId="0" borderId="0" xfId="0" applyFont="1" applyAlignment="1">
      <alignment vertical="center"/>
    </xf>
    <xf numFmtId="2" fontId="14" fillId="0" borderId="0" xfId="3" applyFont="1"/>
    <xf numFmtId="2" fontId="14" fillId="0" borderId="0" xfId="3" applyFont="1" applyAlignment="1">
      <alignment horizontal="right"/>
    </xf>
    <xf numFmtId="0" fontId="14" fillId="0" borderId="0" xfId="3" applyNumberFormat="1" applyFont="1" applyAlignment="1">
      <alignment wrapText="1"/>
    </xf>
    <xf numFmtId="2" fontId="18" fillId="0" borderId="0" xfId="3" applyFont="1" applyAlignment="1">
      <alignment horizontal="left" wrapText="1"/>
    </xf>
    <xf numFmtId="0" fontId="14" fillId="0" borderId="0" xfId="3" applyNumberFormat="1" applyFont="1"/>
    <xf numFmtId="2" fontId="14" fillId="0" borderId="0" xfId="3" applyFont="1" applyAlignment="1">
      <alignment vertical="center" wrapText="1"/>
    </xf>
    <xf numFmtId="2" fontId="4" fillId="0" borderId="0" xfId="0" applyNumberFormat="1" applyFont="1" applyAlignment="1">
      <alignment horizontal="center"/>
    </xf>
    <xf numFmtId="2" fontId="5" fillId="0" borderId="0" xfId="0" applyNumberFormat="1" applyFont="1" applyAlignment="1">
      <alignment horizontal="center"/>
    </xf>
    <xf numFmtId="2" fontId="6" fillId="0" borderId="0" xfId="0" applyNumberFormat="1" applyFont="1" applyAlignment="1">
      <alignment horizontal="center"/>
    </xf>
    <xf numFmtId="2" fontId="5" fillId="0" borderId="29" xfId="0" applyNumberFormat="1" applyFont="1" applyBorder="1"/>
    <xf numFmtId="2" fontId="12" fillId="0" borderId="0" xfId="0" applyNumberFormat="1" applyFont="1" applyAlignment="1">
      <alignment horizontal="center"/>
    </xf>
    <xf numFmtId="2" fontId="12" fillId="0" borderId="0" xfId="0" applyNumberFormat="1" applyFont="1" applyAlignment="1">
      <alignment horizontal="right"/>
    </xf>
    <xf numFmtId="2" fontId="12" fillId="0" borderId="0" xfId="0" applyNumberFormat="1" applyFont="1"/>
    <xf numFmtId="2" fontId="12" fillId="0" borderId="29" xfId="0" applyNumberFormat="1" applyFont="1" applyBorder="1" applyAlignment="1">
      <alignment horizontal="right"/>
    </xf>
    <xf numFmtId="2" fontId="7" fillId="0" borderId="0" xfId="0" applyNumberFormat="1" applyFont="1"/>
    <xf numFmtId="2" fontId="5" fillId="0" borderId="10" xfId="0" applyNumberFormat="1" applyFont="1" applyBorder="1"/>
    <xf numFmtId="2" fontId="10" fillId="0" borderId="0" xfId="0" applyNumberFormat="1" applyFont="1" applyAlignment="1">
      <alignment horizontal="center" wrapText="1"/>
    </xf>
    <xf numFmtId="2" fontId="12" fillId="0" borderId="29" xfId="0" quotePrefix="1" applyNumberFormat="1" applyFont="1" applyBorder="1" applyAlignment="1">
      <alignment horizontal="right"/>
    </xf>
    <xf numFmtId="1" fontId="6" fillId="0" borderId="0" xfId="0" applyNumberFormat="1" applyFont="1" applyAlignment="1">
      <alignment horizontal="center" vertical="center"/>
    </xf>
    <xf numFmtId="0" fontId="6" fillId="0" borderId="0" xfId="0" applyFont="1" applyAlignment="1">
      <alignment horizontal="center" wrapText="1"/>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2" xfId="0" applyFont="1" applyBorder="1" applyAlignment="1">
      <alignment horizontal="center"/>
    </xf>
    <xf numFmtId="0" fontId="5" fillId="0" borderId="3" xfId="0" applyFont="1" applyBorder="1" applyAlignment="1">
      <alignment horizontal="center"/>
    </xf>
    <xf numFmtId="0" fontId="5" fillId="0" borderId="5" xfId="0" applyFont="1" applyBorder="1" applyAlignment="1" applyProtection="1">
      <alignment horizontal="center" wrapText="1"/>
      <protection locked="0"/>
    </xf>
    <xf numFmtId="0" fontId="5" fillId="0" borderId="5" xfId="0" applyFont="1" applyBorder="1" applyAlignment="1" applyProtection="1">
      <alignment horizontal="left"/>
      <protection locked="0"/>
    </xf>
    <xf numFmtId="166" fontId="6" fillId="0" borderId="21" xfId="0" applyNumberFormat="1" applyFont="1" applyBorder="1" applyAlignment="1" applyProtection="1">
      <alignment horizontal="left"/>
      <protection locked="0"/>
    </xf>
    <xf numFmtId="166" fontId="6" fillId="0" borderId="22" xfId="0" applyNumberFormat="1" applyFont="1" applyBorder="1" applyAlignment="1" applyProtection="1">
      <alignment horizontal="left"/>
      <protection locked="0"/>
    </xf>
    <xf numFmtId="166" fontId="5" fillId="0" borderId="16" xfId="0" applyNumberFormat="1" applyFont="1" applyBorder="1" applyAlignment="1" applyProtection="1">
      <alignment horizontal="left"/>
      <protection locked="0"/>
    </xf>
    <xf numFmtId="166" fontId="5" fillId="0" borderId="5" xfId="0" applyNumberFormat="1" applyFont="1" applyBorder="1" applyAlignment="1" applyProtection="1">
      <alignment horizontal="left"/>
      <protection locked="0"/>
    </xf>
    <xf numFmtId="166" fontId="5" fillId="0" borderId="21" xfId="0" applyNumberFormat="1" applyFont="1" applyBorder="1" applyAlignment="1" applyProtection="1">
      <alignment horizontal="left"/>
      <protection locked="0"/>
    </xf>
    <xf numFmtId="166" fontId="5" fillId="0" borderId="22" xfId="0" applyNumberFormat="1" applyFont="1" applyBorder="1" applyAlignment="1" applyProtection="1">
      <alignment horizontal="left"/>
      <protection locked="0"/>
    </xf>
    <xf numFmtId="0" fontId="5" fillId="0" borderId="1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6" fillId="0" borderId="11" xfId="0" applyFont="1" applyBorder="1" applyAlignment="1">
      <alignment horizontal="left"/>
    </xf>
    <xf numFmtId="0" fontId="6" fillId="0" borderId="12" xfId="0" applyFont="1" applyBorder="1" applyAlignment="1">
      <alignment horizontal="left"/>
    </xf>
    <xf numFmtId="0" fontId="5" fillId="0" borderId="2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24" xfId="0" applyFont="1" applyBorder="1" applyAlignment="1">
      <alignment horizontal="left"/>
    </xf>
    <xf numFmtId="0" fontId="6" fillId="0" borderId="25" xfId="0" applyFont="1" applyBorder="1" applyAlignment="1">
      <alignment horizontal="left"/>
    </xf>
    <xf numFmtId="0" fontId="6" fillId="0" borderId="26" xfId="0" applyFont="1" applyBorder="1" applyAlignment="1">
      <alignment horizontal="left"/>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protection locked="0"/>
    </xf>
    <xf numFmtId="166" fontId="5" fillId="0" borderId="8" xfId="0" applyNumberFormat="1" applyFont="1" applyBorder="1" applyAlignment="1" applyProtection="1">
      <alignment horizontal="left"/>
      <protection locked="0"/>
    </xf>
    <xf numFmtId="0" fontId="5" fillId="0" borderId="2"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5" xfId="0" applyFont="1" applyBorder="1" applyAlignment="1">
      <alignment horizontal="center"/>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7" xfId="0" applyFont="1" applyBorder="1" applyAlignment="1">
      <alignment horizontal="center"/>
    </xf>
    <xf numFmtId="166" fontId="5" fillId="0" borderId="11" xfId="0" applyNumberFormat="1" applyFont="1" applyBorder="1" applyAlignment="1" applyProtection="1">
      <alignment horizontal="left"/>
      <protection locked="0"/>
    </xf>
    <xf numFmtId="166" fontId="5" fillId="0" borderId="12" xfId="0" applyNumberFormat="1" applyFont="1" applyBorder="1" applyAlignment="1" applyProtection="1">
      <alignment horizontal="left"/>
      <protection locked="0"/>
    </xf>
    <xf numFmtId="0" fontId="6" fillId="0" borderId="0" xfId="0" applyFont="1" applyAlignment="1">
      <alignment horizontal="center" vertical="top"/>
    </xf>
    <xf numFmtId="0" fontId="4" fillId="0" borderId="0" xfId="0" applyFont="1" applyAlignment="1">
      <alignment horizontal="center"/>
    </xf>
    <xf numFmtId="0" fontId="4" fillId="2" borderId="0" xfId="0" applyFont="1" applyFill="1" applyAlignment="1">
      <alignment horizontal="center"/>
    </xf>
    <xf numFmtId="0" fontId="5" fillId="0" borderId="0" xfId="0" applyFont="1" applyAlignment="1">
      <alignment horizontal="left" wrapText="1"/>
    </xf>
    <xf numFmtId="0" fontId="5" fillId="0" borderId="0" xfId="0" applyFont="1" applyAlignment="1">
      <alignment horizontal="left" vertical="top" wrapText="1"/>
    </xf>
    <xf numFmtId="0" fontId="4" fillId="0" borderId="0" xfId="0" applyFont="1" applyAlignment="1">
      <alignment horizontal="left" wrapText="1"/>
    </xf>
    <xf numFmtId="0" fontId="5" fillId="0" borderId="4" xfId="0" applyFont="1" applyBorder="1" applyAlignment="1" applyProtection="1">
      <alignment wrapText="1"/>
      <protection locked="0"/>
    </xf>
    <xf numFmtId="0" fontId="5" fillId="0" borderId="0" xfId="0" applyFont="1" applyAlignment="1">
      <alignment horizontal="center"/>
    </xf>
    <xf numFmtId="0" fontId="4" fillId="0" borderId="0" xfId="0" applyFont="1" applyAlignment="1" applyProtection="1">
      <alignment wrapText="1"/>
      <protection locked="0"/>
    </xf>
    <xf numFmtId="0" fontId="5" fillId="0" borderId="0" xfId="0" applyFont="1" applyAlignment="1" applyProtection="1">
      <alignment wrapText="1"/>
      <protection locked="0"/>
    </xf>
  </cellXfs>
  <cellStyles count="5">
    <cellStyle name="#,### ;(#,###)" xfId="1" xr:uid="{00000000-0005-0000-0000-000006000000}"/>
    <cellStyle name="Heading 3" xfId="2" xr:uid="{00000000-0005-0000-0000-000007000000}"/>
    <cellStyle name="Normal" xfId="0" builtinId="0"/>
    <cellStyle name="Normal_CashBookSummary" xfId="3" xr:uid="{00000000-0005-0000-0000-000008000000}"/>
    <cellStyle name="Result2" xfId="4"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61"/>
  <sheetViews>
    <sheetView zoomScale="80" zoomScaleNormal="80" workbookViewId="0">
      <selection activeCell="D16" sqref="D16"/>
    </sheetView>
  </sheetViews>
  <sheetFormatPr defaultColWidth="9.69140625" defaultRowHeight="12.5" outlineLevelCol="1" x14ac:dyDescent="0.25"/>
  <cols>
    <col min="1" max="1" width="40" style="49" customWidth="1"/>
    <col min="2" max="3" width="12.69140625" style="49" customWidth="1"/>
    <col min="4" max="4" width="12.07421875" style="49" customWidth="1"/>
    <col min="5" max="5" width="11.53515625" style="49" customWidth="1"/>
    <col min="6" max="9" width="9.4609375" style="49" customWidth="1"/>
    <col min="10" max="10" width="35.69140625" style="110" bestFit="1" customWidth="1"/>
    <col min="11" max="12" width="9.4609375" style="49" hidden="1" customWidth="1" outlineLevel="1"/>
    <col min="13" max="13" width="15.23046875" style="49" customWidth="1" collapsed="1"/>
    <col min="14" max="48" width="9.4609375" style="49" customWidth="1"/>
    <col min="49" max="241" width="9.4609375" style="2" customWidth="1"/>
    <col min="242" max="16384" width="9.69140625" style="2"/>
  </cols>
  <sheetData>
    <row r="1" spans="1:12" ht="15" customHeight="1" x14ac:dyDescent="0.25">
      <c r="A1" s="53" t="s">
        <v>1</v>
      </c>
      <c r="B1" s="70"/>
      <c r="C1" s="70"/>
      <c r="D1" s="71"/>
      <c r="E1" s="48"/>
      <c r="I1" s="50"/>
      <c r="J1" s="106"/>
    </row>
    <row r="2" spans="1:12" ht="15" customHeight="1" x14ac:dyDescent="0.25">
      <c r="A2" s="73" t="s">
        <v>148</v>
      </c>
      <c r="B2" s="70"/>
      <c r="C2" s="70"/>
      <c r="D2" s="71"/>
      <c r="E2" s="48"/>
      <c r="I2" s="50"/>
      <c r="J2" s="106"/>
    </row>
    <row r="3" spans="1:12" ht="15" customHeight="1" x14ac:dyDescent="0.25">
      <c r="A3" s="53" t="s">
        <v>165</v>
      </c>
      <c r="B3" s="70"/>
      <c r="C3" s="70"/>
      <c r="D3" s="71"/>
      <c r="E3" s="48"/>
      <c r="I3" s="50"/>
      <c r="J3" s="106"/>
    </row>
    <row r="4" spans="1:12" ht="15" customHeight="1" x14ac:dyDescent="0.25">
      <c r="A4" s="52"/>
      <c r="B4" s="72"/>
      <c r="C4" s="72"/>
      <c r="D4" s="50"/>
      <c r="E4" s="50"/>
      <c r="I4" s="50"/>
      <c r="J4" s="106"/>
    </row>
    <row r="5" spans="1:12" ht="37.5" x14ac:dyDescent="0.25">
      <c r="A5" s="2"/>
      <c r="B5" s="75" t="s">
        <v>164</v>
      </c>
      <c r="C5" s="75" t="s">
        <v>105</v>
      </c>
      <c r="D5" s="75" t="s">
        <v>30</v>
      </c>
      <c r="E5" s="75" t="s">
        <v>106</v>
      </c>
      <c r="F5" s="75" t="s">
        <v>83</v>
      </c>
      <c r="G5" s="93" t="s">
        <v>134</v>
      </c>
      <c r="H5" s="75" t="s">
        <v>115</v>
      </c>
      <c r="I5" s="75" t="s">
        <v>26</v>
      </c>
      <c r="J5" s="109" t="s">
        <v>123</v>
      </c>
      <c r="K5" s="108" t="s">
        <v>136</v>
      </c>
      <c r="L5" s="108" t="s">
        <v>137</v>
      </c>
    </row>
    <row r="6" spans="1:12" ht="15" customHeight="1" x14ac:dyDescent="0.25">
      <c r="A6" s="74" t="s">
        <v>27</v>
      </c>
      <c r="L6" s="51"/>
    </row>
    <row r="7" spans="1:12" ht="15" customHeight="1" x14ac:dyDescent="0.25">
      <c r="A7" s="49" t="s">
        <v>31</v>
      </c>
      <c r="B7" s="92"/>
      <c r="C7" s="92">
        <v>702.5</v>
      </c>
      <c r="D7" s="92">
        <v>1520</v>
      </c>
      <c r="E7" s="92"/>
      <c r="F7" s="92"/>
      <c r="G7" s="92"/>
      <c r="H7" s="92"/>
      <c r="I7" s="56">
        <f>SUM(B7:H7)</f>
        <v>2222.5</v>
      </c>
      <c r="J7" s="106" t="s">
        <v>147</v>
      </c>
      <c r="K7" s="106">
        <f>IF(H7&gt;0,H7,0)</f>
        <v>0</v>
      </c>
      <c r="L7" s="106">
        <f>IF(H7&lt;0,H7,0)</f>
        <v>0</v>
      </c>
    </row>
    <row r="8" spans="1:12" ht="15" customHeight="1" x14ac:dyDescent="0.25">
      <c r="A8" s="49" t="s">
        <v>32</v>
      </c>
      <c r="B8" s="92"/>
      <c r="C8" s="92"/>
      <c r="D8" s="92"/>
      <c r="E8" s="92"/>
      <c r="F8" s="92"/>
      <c r="G8" s="92"/>
      <c r="H8" s="92"/>
      <c r="I8" s="56">
        <f t="shared" ref="I8:I19" si="0">SUM(B8:H8)</f>
        <v>0</v>
      </c>
      <c r="J8" s="106" t="s">
        <v>140</v>
      </c>
      <c r="K8" s="106">
        <f t="shared" ref="K8:K19" si="1">IF(H8&gt;0,H8,0)</f>
        <v>0</v>
      </c>
      <c r="L8" s="106">
        <f t="shared" ref="L8:L19" si="2">IF(H8&lt;0,-H8,0)</f>
        <v>0</v>
      </c>
    </row>
    <row r="9" spans="1:12" ht="15" customHeight="1" x14ac:dyDescent="0.25">
      <c r="A9" s="49" t="s">
        <v>112</v>
      </c>
      <c r="B9" s="92"/>
      <c r="C9" s="92"/>
      <c r="D9" s="92"/>
      <c r="E9" s="92"/>
      <c r="F9" s="92"/>
      <c r="G9" s="92"/>
      <c r="H9" s="92"/>
      <c r="I9" s="56">
        <f t="shared" si="0"/>
        <v>0</v>
      </c>
      <c r="J9" s="106" t="s">
        <v>141</v>
      </c>
      <c r="K9" s="106">
        <f t="shared" si="1"/>
        <v>0</v>
      </c>
      <c r="L9" s="106">
        <f t="shared" si="2"/>
        <v>0</v>
      </c>
    </row>
    <row r="10" spans="1:12" ht="15" customHeight="1" x14ac:dyDescent="0.25">
      <c r="A10" s="49" t="s">
        <v>33</v>
      </c>
      <c r="B10" s="92"/>
      <c r="C10" s="92"/>
      <c r="D10" s="92"/>
      <c r="E10" s="92"/>
      <c r="F10" s="92"/>
      <c r="G10" s="92"/>
      <c r="H10" s="92"/>
      <c r="I10" s="56">
        <f t="shared" si="0"/>
        <v>0</v>
      </c>
      <c r="J10" s="106"/>
      <c r="K10" s="106">
        <f t="shared" si="1"/>
        <v>0</v>
      </c>
      <c r="L10" s="106">
        <f t="shared" si="2"/>
        <v>0</v>
      </c>
    </row>
    <row r="11" spans="1:12" ht="15" customHeight="1" x14ac:dyDescent="0.25">
      <c r="A11" s="49" t="s">
        <v>11</v>
      </c>
      <c r="B11" s="92"/>
      <c r="C11" s="92"/>
      <c r="D11" s="92">
        <v>27.29</v>
      </c>
      <c r="E11" s="92"/>
      <c r="F11" s="92"/>
      <c r="G11" s="92"/>
      <c r="H11" s="92"/>
      <c r="I11" s="56">
        <f t="shared" si="0"/>
        <v>27.29</v>
      </c>
      <c r="J11" s="106"/>
      <c r="K11" s="106">
        <f t="shared" si="1"/>
        <v>0</v>
      </c>
      <c r="L11" s="106">
        <f t="shared" si="2"/>
        <v>0</v>
      </c>
    </row>
    <row r="12" spans="1:12" ht="15" customHeight="1" x14ac:dyDescent="0.25">
      <c r="A12" s="49" t="s">
        <v>12</v>
      </c>
      <c r="B12" s="92"/>
      <c r="C12" s="92">
        <v>90</v>
      </c>
      <c r="D12" s="92"/>
      <c r="E12" s="92"/>
      <c r="F12" s="92"/>
      <c r="G12" s="92"/>
      <c r="H12" s="92"/>
      <c r="I12" s="56">
        <f t="shared" si="0"/>
        <v>90</v>
      </c>
      <c r="J12" s="106"/>
      <c r="K12" s="106">
        <f t="shared" si="1"/>
        <v>0</v>
      </c>
      <c r="L12" s="106">
        <f t="shared" si="2"/>
        <v>0</v>
      </c>
    </row>
    <row r="13" spans="1:12" ht="15" customHeight="1" x14ac:dyDescent="0.25">
      <c r="A13" s="49" t="s">
        <v>13</v>
      </c>
      <c r="B13" s="92"/>
      <c r="C13" s="92"/>
      <c r="D13" s="92"/>
      <c r="E13" s="92"/>
      <c r="F13" s="92"/>
      <c r="G13" s="92"/>
      <c r="H13" s="92"/>
      <c r="I13" s="56">
        <f t="shared" si="0"/>
        <v>0</v>
      </c>
      <c r="J13" s="106"/>
      <c r="K13" s="106">
        <f t="shared" si="1"/>
        <v>0</v>
      </c>
      <c r="L13" s="106">
        <f t="shared" si="2"/>
        <v>0</v>
      </c>
    </row>
    <row r="14" spans="1:12" ht="15" customHeight="1" x14ac:dyDescent="0.25">
      <c r="A14" s="49" t="s">
        <v>16</v>
      </c>
      <c r="B14" s="92"/>
      <c r="C14" s="92"/>
      <c r="D14" s="92">
        <v>449</v>
      </c>
      <c r="E14" s="92"/>
      <c r="F14" s="92"/>
      <c r="G14" s="92"/>
      <c r="H14" s="92"/>
      <c r="I14" s="56">
        <f t="shared" si="0"/>
        <v>449</v>
      </c>
      <c r="J14" s="106"/>
      <c r="K14" s="106">
        <f t="shared" si="1"/>
        <v>0</v>
      </c>
      <c r="L14" s="106">
        <f t="shared" si="2"/>
        <v>0</v>
      </c>
    </row>
    <row r="15" spans="1:12" ht="15" customHeight="1" x14ac:dyDescent="0.25">
      <c r="A15" s="49" t="s">
        <v>114</v>
      </c>
      <c r="B15" s="92"/>
      <c r="C15" s="92"/>
      <c r="D15" s="92"/>
      <c r="E15" s="92"/>
      <c r="F15" s="92"/>
      <c r="G15" s="92"/>
      <c r="H15" s="92"/>
      <c r="I15" s="56">
        <f t="shared" si="0"/>
        <v>0</v>
      </c>
      <c r="J15" s="106"/>
      <c r="K15" s="106">
        <f t="shared" si="1"/>
        <v>0</v>
      </c>
      <c r="L15" s="106">
        <f t="shared" si="2"/>
        <v>0</v>
      </c>
    </row>
    <row r="16" spans="1:12" ht="15" customHeight="1" x14ac:dyDescent="0.25">
      <c r="A16" s="49" t="s">
        <v>108</v>
      </c>
      <c r="B16" s="92"/>
      <c r="C16" s="92"/>
      <c r="D16" s="92"/>
      <c r="E16" s="92"/>
      <c r="F16" s="92"/>
      <c r="G16" s="92"/>
      <c r="H16" s="92"/>
      <c r="I16" s="56">
        <f t="shared" si="0"/>
        <v>0</v>
      </c>
      <c r="J16" s="106"/>
      <c r="K16" s="106">
        <f t="shared" si="1"/>
        <v>0</v>
      </c>
      <c r="L16" s="106">
        <f t="shared" si="2"/>
        <v>0</v>
      </c>
    </row>
    <row r="17" spans="1:48" ht="15" customHeight="1" x14ac:dyDescent="0.25">
      <c r="A17" s="49" t="s">
        <v>108</v>
      </c>
      <c r="B17" s="92"/>
      <c r="C17" s="92"/>
      <c r="D17" s="92"/>
      <c r="E17" s="92"/>
      <c r="F17" s="92"/>
      <c r="G17" s="92"/>
      <c r="H17" s="92"/>
      <c r="I17" s="56">
        <f t="shared" si="0"/>
        <v>0</v>
      </c>
      <c r="J17" s="106"/>
      <c r="K17" s="106">
        <f t="shared" si="1"/>
        <v>0</v>
      </c>
      <c r="L17" s="106">
        <f t="shared" si="2"/>
        <v>0</v>
      </c>
    </row>
    <row r="18" spans="1:48" ht="15" customHeight="1" x14ac:dyDescent="0.25">
      <c r="A18" s="49" t="s">
        <v>34</v>
      </c>
      <c r="B18" s="92"/>
      <c r="C18" s="92">
        <v>1000</v>
      </c>
      <c r="D18" s="92"/>
      <c r="E18" s="92"/>
      <c r="F18" s="92"/>
      <c r="G18" s="92"/>
      <c r="H18" s="92"/>
      <c r="I18" s="56">
        <f t="shared" si="0"/>
        <v>1000</v>
      </c>
      <c r="J18" s="106"/>
      <c r="K18" s="106">
        <f t="shared" si="1"/>
        <v>0</v>
      </c>
      <c r="L18" s="106">
        <f t="shared" si="2"/>
        <v>0</v>
      </c>
    </row>
    <row r="19" spans="1:48" ht="15" customHeight="1" x14ac:dyDescent="0.25">
      <c r="A19" s="49" t="s">
        <v>35</v>
      </c>
      <c r="B19" s="92">
        <f>-SUM(C19:F19)</f>
        <v>-2111.34</v>
      </c>
      <c r="C19" s="92">
        <v>102.9</v>
      </c>
      <c r="D19" s="92">
        <v>2008.44</v>
      </c>
      <c r="E19" s="92"/>
      <c r="F19" s="92"/>
      <c r="G19" s="92"/>
      <c r="H19" s="92"/>
      <c r="I19" s="56">
        <f t="shared" si="0"/>
        <v>0</v>
      </c>
      <c r="J19" s="106"/>
      <c r="K19" s="106">
        <f t="shared" si="1"/>
        <v>0</v>
      </c>
      <c r="L19" s="106">
        <f t="shared" si="2"/>
        <v>0</v>
      </c>
    </row>
    <row r="20" spans="1:48" ht="15" customHeight="1" x14ac:dyDescent="0.25">
      <c r="A20" s="53" t="s">
        <v>36</v>
      </c>
      <c r="B20" s="56">
        <f>SUM(B7:B19)</f>
        <v>-2111.34</v>
      </c>
      <c r="C20" s="56">
        <f t="shared" ref="C20:I20" si="3">SUM(C7:C19)</f>
        <v>1895.4</v>
      </c>
      <c r="D20" s="56">
        <f t="shared" si="3"/>
        <v>4004.73</v>
      </c>
      <c r="E20" s="56">
        <f t="shared" si="3"/>
        <v>0</v>
      </c>
      <c r="F20" s="56">
        <f t="shared" si="3"/>
        <v>0</v>
      </c>
      <c r="G20" s="56">
        <f t="shared" si="3"/>
        <v>0</v>
      </c>
      <c r="H20" s="56">
        <f t="shared" si="3"/>
        <v>0</v>
      </c>
      <c r="I20" s="56">
        <f t="shared" si="3"/>
        <v>3788.79</v>
      </c>
      <c r="J20" s="106"/>
      <c r="K20" s="106"/>
      <c r="L20" s="106"/>
    </row>
    <row r="21" spans="1:48" ht="15" customHeight="1" x14ac:dyDescent="0.25">
      <c r="B21" s="51"/>
      <c r="C21" s="51"/>
      <c r="D21" s="51"/>
      <c r="E21" s="51"/>
      <c r="F21" s="51"/>
      <c r="G21" s="51"/>
      <c r="H21" s="51"/>
      <c r="I21" s="107"/>
      <c r="J21" s="106"/>
      <c r="K21" s="106"/>
      <c r="L21" s="106"/>
    </row>
    <row r="22" spans="1:48" ht="15" customHeight="1" x14ac:dyDescent="0.25">
      <c r="A22" s="2"/>
      <c r="B22" s="51"/>
      <c r="C22" s="51"/>
      <c r="D22" s="51"/>
      <c r="E22" s="51"/>
      <c r="F22" s="51"/>
      <c r="G22" s="51"/>
      <c r="H22" s="51"/>
      <c r="I22" s="107"/>
      <c r="J22" s="106"/>
      <c r="K22" s="106"/>
      <c r="L22" s="106"/>
    </row>
    <row r="23" spans="1:48" ht="15" customHeight="1" x14ac:dyDescent="0.25">
      <c r="A23" s="53" t="s">
        <v>37</v>
      </c>
      <c r="B23" s="51"/>
      <c r="C23" s="51"/>
      <c r="D23" s="51"/>
      <c r="E23" s="51"/>
      <c r="F23" s="51"/>
      <c r="G23" s="51"/>
      <c r="H23" s="51"/>
      <c r="I23" s="51"/>
      <c r="J23" s="106"/>
      <c r="K23" s="106"/>
      <c r="L23" s="106"/>
    </row>
    <row r="24" spans="1:48" ht="15" customHeight="1" x14ac:dyDescent="0.25">
      <c r="A24" s="49" t="s">
        <v>133</v>
      </c>
      <c r="B24" s="92"/>
      <c r="C24" s="92">
        <v>1781</v>
      </c>
      <c r="D24" s="92"/>
      <c r="E24" s="92"/>
      <c r="F24" s="92"/>
      <c r="G24" s="92"/>
      <c r="H24" s="92"/>
      <c r="I24" s="56">
        <f t="shared" ref="I24:I35" si="4">SUM(B24:H24)</f>
        <v>1781</v>
      </c>
      <c r="J24" s="106"/>
      <c r="K24" s="106">
        <f>IF(H24&lt;0,H24,0)</f>
        <v>0</v>
      </c>
      <c r="L24" s="106">
        <f>IF(H24&gt;0,-H24,0)</f>
        <v>0</v>
      </c>
    </row>
    <row r="25" spans="1:48" ht="15" customHeight="1" x14ac:dyDescent="0.25">
      <c r="A25" s="49" t="s">
        <v>12</v>
      </c>
      <c r="B25" s="92"/>
      <c r="C25" s="92"/>
      <c r="D25" s="92"/>
      <c r="E25" s="92"/>
      <c r="F25" s="92"/>
      <c r="G25" s="92"/>
      <c r="H25" s="92"/>
      <c r="I25" s="56">
        <f t="shared" si="4"/>
        <v>0</v>
      </c>
      <c r="J25" s="106"/>
      <c r="K25" s="106">
        <f t="shared" ref="K25:K35" si="5">IF(H25&lt;0,H25,0)</f>
        <v>0</v>
      </c>
      <c r="L25" s="106">
        <f t="shared" ref="L25:L35" si="6">IF(H25&gt;0,-H25,0)</f>
        <v>0</v>
      </c>
    </row>
    <row r="26" spans="1:48" ht="15" customHeight="1" x14ac:dyDescent="0.25">
      <c r="A26" s="49" t="s">
        <v>13</v>
      </c>
      <c r="B26" s="92"/>
      <c r="C26" s="92"/>
      <c r="D26" s="92"/>
      <c r="E26" s="92"/>
      <c r="F26" s="92"/>
      <c r="G26" s="92"/>
      <c r="H26" s="92"/>
      <c r="I26" s="56">
        <f t="shared" si="4"/>
        <v>0</v>
      </c>
      <c r="J26" s="106"/>
      <c r="K26" s="106">
        <f t="shared" si="5"/>
        <v>0</v>
      </c>
      <c r="L26" s="106">
        <f t="shared" si="6"/>
        <v>0</v>
      </c>
    </row>
    <row r="27" spans="1:48" ht="15" customHeight="1" x14ac:dyDescent="0.25">
      <c r="A27" s="49" t="s">
        <v>16</v>
      </c>
      <c r="B27" s="92"/>
      <c r="C27" s="92"/>
      <c r="D27" s="92"/>
      <c r="E27" s="92"/>
      <c r="F27" s="92"/>
      <c r="G27" s="92"/>
      <c r="H27" s="92"/>
      <c r="I27" s="56">
        <f t="shared" si="4"/>
        <v>0</v>
      </c>
      <c r="J27" s="106"/>
      <c r="K27" s="106">
        <f t="shared" si="5"/>
        <v>0</v>
      </c>
      <c r="L27" s="106">
        <f t="shared" si="6"/>
        <v>0</v>
      </c>
    </row>
    <row r="28" spans="1:48" ht="15" customHeight="1" x14ac:dyDescent="0.25">
      <c r="A28" s="54" t="s">
        <v>99</v>
      </c>
      <c r="B28" s="92"/>
      <c r="C28" s="92">
        <v>25</v>
      </c>
      <c r="D28" s="92"/>
      <c r="E28" s="92"/>
      <c r="F28" s="92"/>
      <c r="G28" s="92"/>
      <c r="H28" s="92"/>
      <c r="I28" s="56">
        <f t="shared" si="4"/>
        <v>25</v>
      </c>
      <c r="J28" s="106"/>
      <c r="K28" s="106">
        <f t="shared" si="5"/>
        <v>0</v>
      </c>
      <c r="L28" s="106">
        <f t="shared" si="6"/>
        <v>0</v>
      </c>
    </row>
    <row r="29" spans="1:48" s="105" customFormat="1" ht="29.5" customHeight="1" x14ac:dyDescent="0.25">
      <c r="A29" s="102" t="s">
        <v>116</v>
      </c>
      <c r="B29" s="103"/>
      <c r="C29" s="103"/>
      <c r="D29" s="103"/>
      <c r="E29" s="103"/>
      <c r="F29" s="103"/>
      <c r="G29" s="103"/>
      <c r="H29" s="103"/>
      <c r="I29" s="104">
        <f t="shared" si="4"/>
        <v>0</v>
      </c>
      <c r="J29" s="111" t="s">
        <v>146</v>
      </c>
      <c r="K29" s="106">
        <f t="shared" si="5"/>
        <v>0</v>
      </c>
      <c r="L29" s="106">
        <f t="shared" si="6"/>
        <v>0</v>
      </c>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row>
    <row r="30" spans="1:48" ht="15" customHeight="1" x14ac:dyDescent="0.25">
      <c r="A30" s="49" t="s">
        <v>101</v>
      </c>
      <c r="B30" s="92"/>
      <c r="C30" s="92">
        <v>17.5</v>
      </c>
      <c r="D30" s="92"/>
      <c r="E30" s="92"/>
      <c r="F30" s="92"/>
      <c r="G30" s="92"/>
      <c r="H30" s="92"/>
      <c r="I30" s="56">
        <f t="shared" si="4"/>
        <v>17.5</v>
      </c>
      <c r="J30" s="106"/>
      <c r="K30" s="106">
        <f t="shared" si="5"/>
        <v>0</v>
      </c>
      <c r="L30" s="106">
        <f t="shared" si="6"/>
        <v>0</v>
      </c>
    </row>
    <row r="31" spans="1:48" ht="15" customHeight="1" x14ac:dyDescent="0.25">
      <c r="A31" s="49" t="s">
        <v>34</v>
      </c>
      <c r="B31" s="92"/>
      <c r="C31" s="92"/>
      <c r="D31" s="92">
        <v>1000</v>
      </c>
      <c r="E31" s="92"/>
      <c r="F31" s="92"/>
      <c r="G31" s="92"/>
      <c r="H31" s="92"/>
      <c r="I31" s="56">
        <f t="shared" si="4"/>
        <v>1000</v>
      </c>
      <c r="J31" s="106"/>
      <c r="K31" s="106">
        <f t="shared" si="5"/>
        <v>0</v>
      </c>
      <c r="L31" s="106">
        <f t="shared" si="6"/>
        <v>0</v>
      </c>
    </row>
    <row r="32" spans="1:48" ht="15" customHeight="1" x14ac:dyDescent="0.25">
      <c r="A32" s="49" t="s">
        <v>122</v>
      </c>
      <c r="B32" s="92"/>
      <c r="C32" s="92"/>
      <c r="D32" s="92"/>
      <c r="E32" s="92"/>
      <c r="F32" s="92"/>
      <c r="G32" s="92"/>
      <c r="H32" s="92"/>
      <c r="I32" s="56">
        <f t="shared" si="4"/>
        <v>0</v>
      </c>
      <c r="J32" s="106"/>
      <c r="K32" s="106">
        <f t="shared" si="5"/>
        <v>0</v>
      </c>
      <c r="L32" s="106">
        <f t="shared" si="6"/>
        <v>0</v>
      </c>
    </row>
    <row r="33" spans="1:48" ht="15" customHeight="1" x14ac:dyDescent="0.25">
      <c r="A33" s="110" t="s">
        <v>149</v>
      </c>
      <c r="B33" s="92">
        <v>38</v>
      </c>
      <c r="C33" s="92"/>
      <c r="D33" s="92"/>
      <c r="E33" s="92"/>
      <c r="F33" s="92"/>
      <c r="G33" s="92"/>
      <c r="H33" s="92"/>
      <c r="I33" s="56">
        <f t="shared" si="4"/>
        <v>38</v>
      </c>
      <c r="J33" s="106"/>
      <c r="K33" s="106">
        <f t="shared" si="5"/>
        <v>0</v>
      </c>
      <c r="L33" s="106">
        <f t="shared" si="6"/>
        <v>0</v>
      </c>
    </row>
    <row r="34" spans="1:48" ht="15" customHeight="1" x14ac:dyDescent="0.25">
      <c r="A34" s="49" t="s">
        <v>113</v>
      </c>
      <c r="B34" s="92"/>
      <c r="C34" s="92"/>
      <c r="D34" s="92"/>
      <c r="E34" s="92"/>
      <c r="F34" s="92"/>
      <c r="G34" s="92"/>
      <c r="H34" s="92"/>
      <c r="I34" s="56">
        <f t="shared" si="4"/>
        <v>0</v>
      </c>
      <c r="J34" s="106"/>
      <c r="K34" s="106">
        <f t="shared" si="5"/>
        <v>0</v>
      </c>
      <c r="L34" s="106">
        <f t="shared" si="6"/>
        <v>0</v>
      </c>
    </row>
    <row r="35" spans="1:48" ht="15" customHeight="1" x14ac:dyDescent="0.25">
      <c r="A35" s="49" t="s">
        <v>38</v>
      </c>
      <c r="B35" s="92"/>
      <c r="C35" s="92">
        <v>71.900000000000006</v>
      </c>
      <c r="D35" s="92">
        <v>3004.73</v>
      </c>
      <c r="E35" s="92"/>
      <c r="F35" s="92"/>
      <c r="G35" s="92"/>
      <c r="H35" s="92"/>
      <c r="I35" s="56">
        <f t="shared" si="4"/>
        <v>3076.63</v>
      </c>
      <c r="J35" s="106"/>
      <c r="K35" s="106">
        <f t="shared" si="5"/>
        <v>0</v>
      </c>
      <c r="L35" s="106">
        <f t="shared" si="6"/>
        <v>0</v>
      </c>
    </row>
    <row r="36" spans="1:48" ht="15" customHeight="1" x14ac:dyDescent="0.25">
      <c r="A36" s="53" t="s">
        <v>39</v>
      </c>
      <c r="B36" s="56">
        <f>SUM(B24:B35)</f>
        <v>38</v>
      </c>
      <c r="C36" s="56">
        <f t="shared" ref="C36:I36" si="7">SUM(C24:C35)</f>
        <v>1895.4</v>
      </c>
      <c r="D36" s="56">
        <f t="shared" si="7"/>
        <v>4004.73</v>
      </c>
      <c r="E36" s="56"/>
      <c r="F36" s="56">
        <f t="shared" si="7"/>
        <v>0</v>
      </c>
      <c r="G36" s="56">
        <f t="shared" si="7"/>
        <v>0</v>
      </c>
      <c r="H36" s="56">
        <f t="shared" si="7"/>
        <v>0</v>
      </c>
      <c r="I36" s="56">
        <f t="shared" si="7"/>
        <v>5938.13</v>
      </c>
      <c r="J36" s="106"/>
      <c r="K36" s="106"/>
      <c r="L36" s="106"/>
    </row>
    <row r="37" spans="1:48" ht="15" customHeight="1" x14ac:dyDescent="0.25">
      <c r="A37" s="53"/>
      <c r="B37" s="98"/>
      <c r="C37" s="98"/>
      <c r="D37" s="98"/>
      <c r="E37" s="98"/>
      <c r="F37" s="98"/>
      <c r="G37" s="98"/>
      <c r="H37" s="98"/>
      <c r="I37" s="98"/>
      <c r="J37" s="106"/>
      <c r="K37" s="106">
        <f>SUM(K7:K35)</f>
        <v>0</v>
      </c>
      <c r="L37" s="106">
        <f>SUM(L7:L35)</f>
        <v>0</v>
      </c>
    </row>
    <row r="38" spans="1:48" ht="15" customHeight="1" x14ac:dyDescent="0.25">
      <c r="A38" s="53" t="s">
        <v>135</v>
      </c>
      <c r="B38" s="56">
        <f>B20-B36</f>
        <v>-2149.34</v>
      </c>
      <c r="C38" s="56"/>
      <c r="D38" s="56"/>
      <c r="E38" s="56"/>
      <c r="F38" s="56"/>
      <c r="G38" s="56"/>
      <c r="H38" s="56"/>
      <c r="I38" s="56">
        <f t="shared" ref="I38:I40" si="8">SUM(B38:H38)</f>
        <v>-2149.34</v>
      </c>
      <c r="J38" s="106"/>
      <c r="K38" s="106"/>
      <c r="L38" s="106"/>
    </row>
    <row r="39" spans="1:48" ht="15" customHeight="1" x14ac:dyDescent="0.25">
      <c r="A39" s="53" t="s">
        <v>136</v>
      </c>
      <c r="B39" s="56"/>
      <c r="C39" s="56"/>
      <c r="D39" s="56"/>
      <c r="E39" s="56"/>
      <c r="F39" s="56"/>
      <c r="G39" s="56"/>
      <c r="H39" s="56">
        <f>K37</f>
        <v>0</v>
      </c>
      <c r="I39" s="56">
        <f t="shared" si="8"/>
        <v>0</v>
      </c>
      <c r="J39" s="106"/>
      <c r="K39" s="106"/>
      <c r="L39" s="106"/>
    </row>
    <row r="40" spans="1:48" ht="15" customHeight="1" x14ac:dyDescent="0.25">
      <c r="A40" s="53" t="s">
        <v>137</v>
      </c>
      <c r="B40" s="56"/>
      <c r="C40" s="56"/>
      <c r="D40" s="56"/>
      <c r="E40" s="56"/>
      <c r="F40" s="56"/>
      <c r="G40" s="56"/>
      <c r="H40" s="56">
        <f>L37</f>
        <v>0</v>
      </c>
      <c r="I40" s="56">
        <f t="shared" si="8"/>
        <v>0</v>
      </c>
      <c r="J40" s="106"/>
      <c r="K40" s="106"/>
      <c r="L40" s="106"/>
    </row>
    <row r="41" spans="1:48" ht="15" customHeight="1" x14ac:dyDescent="0.25">
      <c r="A41" s="53"/>
      <c r="B41" s="56">
        <f>SUM(B38:B40)</f>
        <v>-2149.34</v>
      </c>
      <c r="C41" s="56">
        <f t="shared" ref="C41:I41" si="9">SUM(C38:C40)</f>
        <v>0</v>
      </c>
      <c r="D41" s="56">
        <f t="shared" si="9"/>
        <v>0</v>
      </c>
      <c r="E41" s="56">
        <f t="shared" si="9"/>
        <v>0</v>
      </c>
      <c r="F41" s="56">
        <f t="shared" si="9"/>
        <v>0</v>
      </c>
      <c r="G41" s="56">
        <f t="shared" si="9"/>
        <v>0</v>
      </c>
      <c r="H41" s="56">
        <f t="shared" si="9"/>
        <v>0</v>
      </c>
      <c r="I41" s="56">
        <f t="shared" si="9"/>
        <v>-2149.34</v>
      </c>
      <c r="J41" s="106"/>
      <c r="K41" s="106"/>
      <c r="L41" s="106"/>
    </row>
    <row r="42" spans="1:48" s="96" customFormat="1" ht="33" customHeight="1" x14ac:dyDescent="0.25">
      <c r="A42" s="94"/>
      <c r="B42" s="97" t="str">
        <f>IF((B20-B36-B41)&lt;&gt;0,"DOES NOT BALANCE"," ")</f>
        <v xml:space="preserve"> </v>
      </c>
      <c r="C42" s="97" t="str">
        <f t="shared" ref="C42:I42" si="10">IF((C20-C36-C41)&lt;&gt;0,"DOES NOT BALANCE"," ")</f>
        <v xml:space="preserve"> </v>
      </c>
      <c r="D42" s="97" t="str">
        <f t="shared" si="10"/>
        <v xml:space="preserve"> </v>
      </c>
      <c r="E42" s="97" t="str">
        <f t="shared" si="10"/>
        <v xml:space="preserve"> </v>
      </c>
      <c r="F42" s="97" t="str">
        <f t="shared" si="10"/>
        <v xml:space="preserve"> </v>
      </c>
      <c r="G42" s="97" t="str">
        <f t="shared" si="10"/>
        <v xml:space="preserve"> </v>
      </c>
      <c r="H42" s="97" t="str">
        <f t="shared" si="10"/>
        <v xml:space="preserve"> </v>
      </c>
      <c r="I42" s="97" t="str">
        <f t="shared" si="10"/>
        <v xml:space="preserve"> </v>
      </c>
      <c r="J42" s="106"/>
      <c r="K42" s="95"/>
      <c r="L42" s="95"/>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row>
    <row r="43" spans="1:48" ht="15" customHeight="1" x14ac:dyDescent="0.25">
      <c r="A43" s="55"/>
      <c r="F43" s="51"/>
      <c r="G43" s="51"/>
      <c r="H43" s="51"/>
      <c r="I43" s="51"/>
      <c r="J43" s="106"/>
      <c r="K43" s="51"/>
      <c r="L43" s="51"/>
    </row>
    <row r="44" spans="1:48" ht="15" customHeight="1" x14ac:dyDescent="0.25">
      <c r="F44" s="51"/>
      <c r="G44" s="51"/>
      <c r="H44" s="51"/>
      <c r="I44" s="51"/>
      <c r="J44" s="106"/>
      <c r="K44" s="51"/>
      <c r="L44" s="51"/>
    </row>
    <row r="45" spans="1:48" ht="15" customHeight="1" x14ac:dyDescent="0.25">
      <c r="A45" s="53"/>
      <c r="B45" s="51"/>
      <c r="C45" s="51"/>
      <c r="D45" s="51"/>
      <c r="F45" s="51"/>
      <c r="G45" s="51"/>
      <c r="H45" s="51"/>
      <c r="I45" s="51"/>
      <c r="J45" s="106"/>
      <c r="K45" s="51"/>
      <c r="L45" s="51"/>
    </row>
    <row r="46" spans="1:48" ht="15" customHeight="1" x14ac:dyDescent="0.25">
      <c r="F46" s="51"/>
      <c r="G46" s="51"/>
      <c r="H46" s="51"/>
      <c r="I46" s="51"/>
      <c r="J46" s="106"/>
      <c r="K46" s="51"/>
      <c r="L46" s="51"/>
    </row>
    <row r="47" spans="1:48" ht="15" customHeight="1" x14ac:dyDescent="0.25">
      <c r="E47" s="51"/>
      <c r="F47" s="51"/>
      <c r="G47" s="51"/>
      <c r="H47" s="51"/>
      <c r="I47" s="51"/>
      <c r="J47" s="106"/>
      <c r="K47" s="51"/>
      <c r="L47" s="51"/>
    </row>
    <row r="48" spans="1:48" ht="15" customHeight="1" x14ac:dyDescent="0.25">
      <c r="F48" s="51"/>
      <c r="G48" s="51"/>
      <c r="H48" s="51"/>
      <c r="I48" s="51"/>
      <c r="J48" s="106"/>
      <c r="K48" s="51"/>
      <c r="L48" s="51"/>
    </row>
    <row r="49" spans="6:12" x14ac:dyDescent="0.25">
      <c r="F49" s="51"/>
      <c r="G49" s="51"/>
      <c r="H49" s="51"/>
      <c r="I49" s="51"/>
      <c r="J49" s="106"/>
      <c r="K49" s="51"/>
      <c r="L49" s="51"/>
    </row>
    <row r="50" spans="6:12" x14ac:dyDescent="0.25">
      <c r="F50" s="51"/>
      <c r="G50" s="51"/>
      <c r="H50" s="51"/>
      <c r="I50" s="51"/>
      <c r="J50" s="106"/>
      <c r="K50" s="51"/>
      <c r="L50" s="51"/>
    </row>
    <row r="51" spans="6:12" x14ac:dyDescent="0.25">
      <c r="F51" s="51"/>
      <c r="G51" s="51"/>
      <c r="H51" s="51"/>
      <c r="I51" s="51"/>
      <c r="J51" s="106"/>
      <c r="K51" s="51"/>
      <c r="L51" s="51"/>
    </row>
    <row r="52" spans="6:12" x14ac:dyDescent="0.25">
      <c r="F52" s="51"/>
      <c r="G52" s="51"/>
      <c r="H52" s="51"/>
      <c r="I52" s="51"/>
      <c r="J52" s="106"/>
      <c r="K52" s="51"/>
      <c r="L52" s="51"/>
    </row>
    <row r="53" spans="6:12" x14ac:dyDescent="0.25">
      <c r="F53" s="51"/>
      <c r="G53" s="51"/>
      <c r="H53" s="51"/>
      <c r="I53" s="51"/>
      <c r="J53" s="106"/>
      <c r="K53" s="51"/>
      <c r="L53" s="51"/>
    </row>
    <row r="54" spans="6:12" x14ac:dyDescent="0.25">
      <c r="F54" s="51"/>
      <c r="G54" s="51"/>
      <c r="H54" s="51"/>
      <c r="I54" s="51"/>
      <c r="J54" s="106"/>
      <c r="K54" s="51"/>
      <c r="L54" s="51"/>
    </row>
    <row r="55" spans="6:12" x14ac:dyDescent="0.25">
      <c r="F55" s="51"/>
      <c r="G55" s="51"/>
      <c r="H55" s="51"/>
      <c r="I55" s="51"/>
      <c r="J55" s="106"/>
      <c r="K55" s="51"/>
      <c r="L55" s="51"/>
    </row>
    <row r="56" spans="6:12" x14ac:dyDescent="0.25">
      <c r="F56" s="51"/>
      <c r="G56" s="51"/>
      <c r="H56" s="51"/>
      <c r="I56" s="51"/>
      <c r="J56" s="106"/>
      <c r="K56" s="51"/>
      <c r="L56" s="51"/>
    </row>
    <row r="57" spans="6:12" x14ac:dyDescent="0.25">
      <c r="F57" s="51"/>
      <c r="G57" s="51"/>
      <c r="H57" s="51"/>
      <c r="I57" s="51"/>
      <c r="J57" s="106"/>
      <c r="K57" s="51"/>
      <c r="L57" s="51"/>
    </row>
    <row r="58" spans="6:12" x14ac:dyDescent="0.25">
      <c r="F58" s="51"/>
      <c r="G58" s="51"/>
      <c r="H58" s="51"/>
      <c r="I58" s="51"/>
      <c r="J58" s="106"/>
      <c r="K58" s="51"/>
      <c r="L58" s="51"/>
    </row>
    <row r="59" spans="6:12" x14ac:dyDescent="0.25">
      <c r="F59" s="51"/>
      <c r="G59" s="51"/>
      <c r="H59" s="51"/>
      <c r="I59" s="51"/>
      <c r="J59" s="106"/>
      <c r="K59" s="51"/>
      <c r="L59" s="51"/>
    </row>
    <row r="60" spans="6:12" x14ac:dyDescent="0.25">
      <c r="F60" s="51"/>
      <c r="G60" s="51"/>
      <c r="H60" s="51"/>
      <c r="I60" s="51"/>
      <c r="J60" s="106"/>
      <c r="K60" s="51"/>
      <c r="L60" s="51"/>
    </row>
    <row r="61" spans="6:12" x14ac:dyDescent="0.25">
      <c r="F61" s="51"/>
      <c r="G61" s="51"/>
      <c r="H61" s="51"/>
      <c r="I61" s="51"/>
      <c r="J61" s="106"/>
      <c r="K61" s="51"/>
      <c r="L61" s="51"/>
    </row>
  </sheetData>
  <pageMargins left="0.98425196850393704" right="0.19685039370078741" top="0.23622047244094491" bottom="0.23622047244094491" header="0.51181102362204722" footer="0.23622047244094491"/>
  <pageSetup paperSize="9" scale="72" fitToWidth="2" orientation="portrait" r:id="rId1"/>
  <headerFoot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4"/>
  <sheetViews>
    <sheetView tabSelected="1" topLeftCell="A8" zoomScale="90" zoomScaleNormal="90" workbookViewId="0">
      <selection activeCell="B11" sqref="B11"/>
    </sheetView>
  </sheetViews>
  <sheetFormatPr defaultColWidth="9.69140625" defaultRowHeight="12.5" x14ac:dyDescent="0.25"/>
  <cols>
    <col min="1" max="1" width="35.3046875" style="2" bestFit="1" customWidth="1"/>
    <col min="2" max="4" width="9.4609375" style="9" customWidth="1"/>
    <col min="5" max="6" width="8.69140625" style="2" hidden="1" customWidth="1"/>
    <col min="7" max="246" width="9.4609375" style="2" customWidth="1"/>
    <col min="247" max="16384" width="9.69140625" style="2"/>
  </cols>
  <sheetData>
    <row r="1" spans="1:9" ht="18" customHeight="1" x14ac:dyDescent="0.25">
      <c r="A1" s="124" t="s">
        <v>111</v>
      </c>
      <c r="B1" s="124"/>
      <c r="C1" s="124"/>
      <c r="D1" s="124"/>
      <c r="E1" s="61"/>
      <c r="F1" s="61"/>
    </row>
    <row r="2" spans="1:9" ht="18" customHeight="1" x14ac:dyDescent="0.25">
      <c r="A2" s="124" t="str">
        <f>CashBookSum!A2</f>
        <v>Bristol Rural Branch</v>
      </c>
      <c r="B2" s="124"/>
      <c r="C2" s="124"/>
      <c r="D2" s="124"/>
      <c r="E2" s="61"/>
      <c r="F2" s="61"/>
    </row>
    <row r="3" spans="1:9" ht="18" customHeight="1" x14ac:dyDescent="0.25">
      <c r="A3" s="124" t="s">
        <v>159</v>
      </c>
      <c r="B3" s="124"/>
      <c r="C3" s="124"/>
      <c r="D3" s="124"/>
      <c r="E3" s="61"/>
      <c r="F3" s="61"/>
    </row>
    <row r="4" spans="1:9" ht="15.75" customHeight="1" x14ac:dyDescent="0.25">
      <c r="A4" s="28"/>
      <c r="B4" s="112"/>
      <c r="C4" s="112"/>
      <c r="D4" s="112"/>
      <c r="G4" s="62"/>
    </row>
    <row r="5" spans="1:9" ht="15" customHeight="1" x14ac:dyDescent="0.25">
      <c r="B5" s="113" t="s">
        <v>160</v>
      </c>
      <c r="C5" s="113"/>
      <c r="D5" s="113" t="s">
        <v>161</v>
      </c>
      <c r="F5" s="125" t="e">
        <f>IF(CashBookSum!#REF!="Y","Restricted Fund","")</f>
        <v>#REF!</v>
      </c>
    </row>
    <row r="6" spans="1:9" ht="15.75" customHeight="1" x14ac:dyDescent="0.25">
      <c r="B6" s="113" t="s">
        <v>9</v>
      </c>
      <c r="C6" s="114"/>
      <c r="D6" s="113" t="s">
        <v>9</v>
      </c>
      <c r="E6" s="43"/>
      <c r="F6" s="125"/>
    </row>
    <row r="7" spans="1:9" ht="15.75" customHeight="1" x14ac:dyDescent="0.25">
      <c r="A7" s="69" t="s">
        <v>10</v>
      </c>
      <c r="B7" s="112"/>
      <c r="C7" s="112"/>
      <c r="D7" s="112"/>
      <c r="E7" s="28"/>
      <c r="F7" s="28" t="e">
        <f>IF(CashBookSum!#REF!="Y","£","")</f>
        <v>#REF!</v>
      </c>
    </row>
    <row r="8" spans="1:9" ht="15" customHeight="1" x14ac:dyDescent="0.25">
      <c r="A8" s="54" t="s">
        <v>31</v>
      </c>
      <c r="B8" s="9">
        <v>441.5</v>
      </c>
      <c r="D8" s="9">
        <v>179</v>
      </c>
      <c r="E8" s="63"/>
      <c r="G8" s="64"/>
      <c r="I8" s="49"/>
    </row>
    <row r="9" spans="1:9" ht="15" customHeight="1" x14ac:dyDescent="0.25">
      <c r="A9" s="54" t="s">
        <v>94</v>
      </c>
      <c r="B9" s="9">
        <v>0</v>
      </c>
      <c r="D9" s="9">
        <v>18</v>
      </c>
      <c r="E9" s="63"/>
      <c r="G9" s="64"/>
      <c r="I9" s="49"/>
    </row>
    <row r="10" spans="1:9" ht="15" customHeight="1" x14ac:dyDescent="0.25">
      <c r="A10" s="54" t="s">
        <v>96</v>
      </c>
      <c r="B10" s="9">
        <f>CashBookSum!I10</f>
        <v>0</v>
      </c>
      <c r="D10" s="9">
        <v>0</v>
      </c>
      <c r="E10" s="63"/>
      <c r="F10" s="63"/>
      <c r="I10" s="49"/>
    </row>
    <row r="11" spans="1:9" ht="15" customHeight="1" x14ac:dyDescent="0.25">
      <c r="A11" s="54" t="s">
        <v>93</v>
      </c>
      <c r="B11" s="9">
        <v>27.29</v>
      </c>
      <c r="D11" s="9">
        <v>34.14</v>
      </c>
      <c r="E11" s="63"/>
      <c r="F11" s="63"/>
      <c r="I11" s="49"/>
    </row>
    <row r="12" spans="1:9" ht="15" customHeight="1" x14ac:dyDescent="0.25">
      <c r="A12" s="54" t="s">
        <v>95</v>
      </c>
      <c r="B12" s="9">
        <v>90</v>
      </c>
      <c r="D12" s="9">
        <v>265</v>
      </c>
      <c r="E12" s="63"/>
      <c r="F12" s="63"/>
      <c r="I12" s="49"/>
    </row>
    <row r="13" spans="1:9" ht="15.75" customHeight="1" x14ac:dyDescent="0.25">
      <c r="A13" s="68" t="s">
        <v>98</v>
      </c>
      <c r="B13" s="51">
        <v>449</v>
      </c>
      <c r="D13" s="51">
        <v>110</v>
      </c>
      <c r="E13" s="63"/>
      <c r="F13" s="63"/>
    </row>
    <row r="14" spans="1:9" ht="15.75" customHeight="1" x14ac:dyDescent="0.25">
      <c r="A14" s="54" t="s">
        <v>101</v>
      </c>
      <c r="B14" s="9">
        <v>0</v>
      </c>
      <c r="D14" s="9">
        <v>32.5</v>
      </c>
      <c r="E14" s="63"/>
      <c r="F14" s="63"/>
    </row>
    <row r="15" spans="1:9" ht="17.25" customHeight="1" thickBot="1" x14ac:dyDescent="0.3">
      <c r="A15" s="57" t="s">
        <v>14</v>
      </c>
      <c r="B15" s="115">
        <f>SUM(B8:B14)</f>
        <v>1007.79</v>
      </c>
      <c r="D15" s="115">
        <v>638.64</v>
      </c>
      <c r="E15" s="63"/>
      <c r="F15" s="63"/>
      <c r="I15" s="49"/>
    </row>
    <row r="16" spans="1:9" ht="15.75" customHeight="1" x14ac:dyDescent="0.25">
      <c r="A16" s="54"/>
      <c r="E16" s="63"/>
      <c r="F16" s="63"/>
    </row>
    <row r="17" spans="1:6" ht="15.75" customHeight="1" x14ac:dyDescent="0.25">
      <c r="A17" s="67" t="s">
        <v>15</v>
      </c>
      <c r="B17" s="116"/>
      <c r="D17" s="116"/>
      <c r="E17" s="63"/>
      <c r="F17" s="63"/>
    </row>
    <row r="18" spans="1:6" ht="15" customHeight="1" x14ac:dyDescent="0.25">
      <c r="A18" s="68" t="s">
        <v>97</v>
      </c>
      <c r="B18" s="117">
        <v>0</v>
      </c>
      <c r="D18" s="117">
        <v>1474.68</v>
      </c>
      <c r="E18" s="63"/>
      <c r="F18" s="63"/>
    </row>
    <row r="19" spans="1:6" ht="15.75" customHeight="1" x14ac:dyDescent="0.25">
      <c r="A19" s="68" t="s">
        <v>98</v>
      </c>
      <c r="B19" s="51">
        <v>0</v>
      </c>
      <c r="D19" s="51" t="s">
        <v>162</v>
      </c>
      <c r="E19" s="63"/>
      <c r="F19" s="63"/>
    </row>
    <row r="20" spans="1:6" ht="15.75" customHeight="1" x14ac:dyDescent="0.25">
      <c r="A20" s="68" t="s">
        <v>99</v>
      </c>
      <c r="B20" s="117">
        <v>25</v>
      </c>
      <c r="D20" s="117">
        <v>0</v>
      </c>
      <c r="E20" s="63"/>
      <c r="F20" s="63"/>
    </row>
    <row r="21" spans="1:6" ht="15.75" customHeight="1" x14ac:dyDescent="0.25">
      <c r="A21" s="68" t="s">
        <v>100</v>
      </c>
      <c r="B21" s="117">
        <f>CashBookSum!I34</f>
        <v>0</v>
      </c>
      <c r="D21" s="117">
        <v>0</v>
      </c>
      <c r="E21" s="63"/>
      <c r="F21" s="63"/>
    </row>
    <row r="22" spans="1:6" ht="15.75" customHeight="1" x14ac:dyDescent="0.25">
      <c r="A22" s="68" t="s">
        <v>101</v>
      </c>
      <c r="B22" s="117">
        <v>17.5</v>
      </c>
      <c r="D22" s="117">
        <v>87.46</v>
      </c>
      <c r="E22" s="63"/>
      <c r="F22" s="63"/>
    </row>
    <row r="23" spans="1:6" ht="15.75" customHeight="1" x14ac:dyDescent="0.25">
      <c r="B23" s="116"/>
      <c r="D23" s="116"/>
      <c r="E23" s="63"/>
      <c r="F23" s="63"/>
    </row>
    <row r="24" spans="1:6" ht="15" customHeight="1" x14ac:dyDescent="0.25">
      <c r="A24" s="68"/>
      <c r="B24" s="116"/>
      <c r="D24" s="116"/>
      <c r="E24" s="63"/>
      <c r="F24" s="63"/>
    </row>
    <row r="25" spans="1:6" ht="15" customHeight="1" thickBot="1" x14ac:dyDescent="0.3">
      <c r="A25" s="67" t="s">
        <v>17</v>
      </c>
      <c r="B25" s="115">
        <f>SUM(B18:B24)</f>
        <v>42.5</v>
      </c>
      <c r="D25" s="115">
        <v>1562.14</v>
      </c>
      <c r="E25" s="63"/>
      <c r="F25" s="63"/>
    </row>
    <row r="26" spans="1:6" ht="15" customHeight="1" x14ac:dyDescent="0.25">
      <c r="A26" s="68"/>
      <c r="B26" s="116"/>
      <c r="D26" s="118"/>
      <c r="E26" s="63"/>
      <c r="F26" s="63"/>
    </row>
    <row r="27" spans="1:6" ht="17.25" customHeight="1" x14ac:dyDescent="0.25">
      <c r="A27" s="67" t="s">
        <v>102</v>
      </c>
      <c r="B27" s="117">
        <f>B15-B25</f>
        <v>965.29</v>
      </c>
      <c r="D27" s="117">
        <f>D15-D25</f>
        <v>-923.50000000000011</v>
      </c>
      <c r="E27" s="63"/>
      <c r="F27" s="63"/>
    </row>
    <row r="28" spans="1:6" ht="15.75" customHeight="1" x14ac:dyDescent="0.25">
      <c r="A28" s="68" t="s">
        <v>103</v>
      </c>
      <c r="B28" s="117">
        <v>2149.34</v>
      </c>
      <c r="D28" s="117">
        <v>3072.84</v>
      </c>
      <c r="E28" s="63"/>
      <c r="F28" s="63"/>
    </row>
    <row r="29" spans="1:6" ht="15.75" customHeight="1" thickBot="1" x14ac:dyDescent="0.3">
      <c r="A29" s="68" t="s">
        <v>104</v>
      </c>
      <c r="B29" s="123">
        <f>SUM(B27:B28)</f>
        <v>3114.63</v>
      </c>
      <c r="D29" s="119">
        <f>B28</f>
        <v>2149.34</v>
      </c>
      <c r="E29" s="63"/>
      <c r="F29" s="63"/>
    </row>
    <row r="30" spans="1:6" ht="15.75" customHeight="1" x14ac:dyDescent="0.25">
      <c r="A30" s="68"/>
      <c r="B30" s="116"/>
      <c r="D30" s="118"/>
      <c r="E30" s="63"/>
      <c r="F30" s="63"/>
    </row>
    <row r="31" spans="1:6" ht="15.75" customHeight="1" x14ac:dyDescent="0.25">
      <c r="A31" s="68"/>
      <c r="B31" s="116"/>
      <c r="D31" s="118"/>
      <c r="E31" s="63"/>
      <c r="F31" s="63"/>
    </row>
    <row r="32" spans="1:6" ht="15.75" customHeight="1" x14ac:dyDescent="0.25">
      <c r="A32" s="58" t="s">
        <v>18</v>
      </c>
      <c r="E32" s="63"/>
      <c r="F32" s="63"/>
    </row>
    <row r="33" spans="1:7" ht="15.75" customHeight="1" x14ac:dyDescent="0.25">
      <c r="A33" s="58" t="s">
        <v>19</v>
      </c>
      <c r="E33" s="63"/>
      <c r="F33" s="63"/>
    </row>
    <row r="34" spans="1:7" ht="15" customHeight="1" x14ac:dyDescent="0.25">
      <c r="A34" s="54" t="s">
        <v>20</v>
      </c>
      <c r="B34" s="9">
        <v>3004.73</v>
      </c>
      <c r="D34" s="9">
        <v>2008.44</v>
      </c>
      <c r="E34" s="63"/>
      <c r="F34" s="63"/>
    </row>
    <row r="35" spans="1:7" ht="15.75" customHeight="1" x14ac:dyDescent="0.25">
      <c r="A35" s="54" t="s">
        <v>105</v>
      </c>
      <c r="B35" s="9">
        <v>71.900000000000006</v>
      </c>
      <c r="D35" s="9">
        <v>102.9</v>
      </c>
      <c r="E35" s="63"/>
      <c r="G35" s="65"/>
    </row>
    <row r="36" spans="1:7" ht="15" customHeight="1" x14ac:dyDescent="0.25">
      <c r="A36" s="54" t="s">
        <v>106</v>
      </c>
      <c r="B36" s="9">
        <v>0</v>
      </c>
      <c r="D36" s="9">
        <v>0</v>
      </c>
      <c r="E36" s="63"/>
      <c r="F36" s="63"/>
    </row>
    <row r="37" spans="1:7" ht="15" customHeight="1" x14ac:dyDescent="0.25">
      <c r="A37" s="54" t="s">
        <v>21</v>
      </c>
      <c r="B37" s="9">
        <v>0</v>
      </c>
      <c r="D37" s="9">
        <v>0</v>
      </c>
      <c r="E37" s="63"/>
      <c r="F37" s="63"/>
    </row>
    <row r="38" spans="1:7" ht="15" customHeight="1" x14ac:dyDescent="0.25">
      <c r="A38" s="54" t="s">
        <v>107</v>
      </c>
      <c r="B38" s="9">
        <v>0</v>
      </c>
      <c r="E38" s="63"/>
      <c r="F38" s="63"/>
    </row>
    <row r="39" spans="1:7" ht="15" customHeight="1" x14ac:dyDescent="0.25">
      <c r="A39" s="54"/>
      <c r="E39" s="63"/>
      <c r="F39" s="63"/>
    </row>
    <row r="40" spans="1:7" ht="15" customHeight="1" x14ac:dyDescent="0.25">
      <c r="A40" s="54" t="str">
        <f>CashBookSum!A33</f>
        <v>Stock of books for resale</v>
      </c>
      <c r="B40" s="9">
        <v>38</v>
      </c>
      <c r="D40" s="9">
        <v>38</v>
      </c>
      <c r="E40" s="63"/>
      <c r="F40" s="63"/>
    </row>
    <row r="41" spans="1:7" ht="15" customHeight="1" x14ac:dyDescent="0.25">
      <c r="A41" s="54"/>
      <c r="E41" s="63"/>
      <c r="F41" s="63"/>
    </row>
    <row r="42" spans="1:7" ht="15" customHeight="1" thickBot="1" x14ac:dyDescent="0.3">
      <c r="A42" s="57" t="s">
        <v>22</v>
      </c>
      <c r="B42" s="115">
        <f>SUM(B34:B40)</f>
        <v>3114.63</v>
      </c>
      <c r="D42" s="115">
        <v>2149.34</v>
      </c>
      <c r="E42" s="63"/>
      <c r="F42" s="63"/>
    </row>
    <row r="43" spans="1:7" ht="15" customHeight="1" x14ac:dyDescent="0.25">
      <c r="A43" s="54"/>
      <c r="E43" s="63"/>
      <c r="F43" s="63"/>
    </row>
    <row r="44" spans="1:7" ht="15" customHeight="1" x14ac:dyDescent="0.25">
      <c r="A44" s="58" t="s">
        <v>109</v>
      </c>
      <c r="B44" s="120"/>
      <c r="D44" s="120"/>
      <c r="E44" s="63"/>
      <c r="F44" s="63"/>
    </row>
    <row r="45" spans="1:7" ht="15.75" customHeight="1" x14ac:dyDescent="0.25">
      <c r="A45" s="54" t="s">
        <v>23</v>
      </c>
      <c r="B45" s="9">
        <v>0</v>
      </c>
      <c r="D45" s="9">
        <v>0</v>
      </c>
      <c r="E45" s="63"/>
      <c r="F45" s="63"/>
    </row>
    <row r="46" spans="1:7" ht="17.25" customHeight="1" x14ac:dyDescent="0.25">
      <c r="A46" s="54" t="s">
        <v>110</v>
      </c>
      <c r="E46" s="63"/>
      <c r="F46" s="63"/>
    </row>
    <row r="47" spans="1:7" ht="15.75" customHeight="1" x14ac:dyDescent="0.25">
      <c r="A47" s="54" t="s">
        <v>108</v>
      </c>
      <c r="E47" s="63"/>
      <c r="F47" s="63"/>
    </row>
    <row r="48" spans="1:7" ht="15.75" customHeight="1" x14ac:dyDescent="0.25">
      <c r="A48" s="54"/>
      <c r="E48" s="63"/>
      <c r="F48" s="63"/>
    </row>
    <row r="49" spans="1:7" ht="15" customHeight="1" thickBot="1" x14ac:dyDescent="0.3">
      <c r="A49" s="57" t="s">
        <v>24</v>
      </c>
      <c r="B49" s="115"/>
      <c r="D49" s="115"/>
      <c r="E49" s="63"/>
      <c r="F49" s="63"/>
    </row>
    <row r="50" spans="1:7" ht="15" customHeight="1" x14ac:dyDescent="0.25">
      <c r="A50" s="54"/>
      <c r="E50" s="63"/>
      <c r="F50" s="63"/>
    </row>
    <row r="51" spans="1:7" ht="15" customHeight="1" thickBot="1" x14ac:dyDescent="0.3">
      <c r="A51" s="57" t="s">
        <v>25</v>
      </c>
      <c r="B51" s="121">
        <f>SUM(B42:B48)</f>
        <v>3114.63</v>
      </c>
      <c r="D51" s="121">
        <v>2149.34</v>
      </c>
      <c r="E51" s="63"/>
      <c r="F51" s="63"/>
    </row>
    <row r="52" spans="1:7" ht="15" customHeight="1" x14ac:dyDescent="0.25">
      <c r="A52" s="54"/>
      <c r="E52" s="63"/>
      <c r="F52" s="63"/>
    </row>
    <row r="53" spans="1:7" ht="30.65" customHeight="1" x14ac:dyDescent="0.25">
      <c r="B53" s="122" t="str">
        <f>IF(B29-B51&lt;&gt;0,"DOES NOT BALANCE"," ")</f>
        <v xml:space="preserve"> </v>
      </c>
      <c r="D53" s="122" t="str">
        <f>IF(D29-D51&lt;&gt;0,"DOES NOT BALANCE"," ")</f>
        <v xml:space="preserve"> </v>
      </c>
      <c r="E53" s="63"/>
      <c r="F53" s="63"/>
    </row>
    <row r="54" spans="1:7" ht="15.75" customHeight="1" x14ac:dyDescent="0.25">
      <c r="E54" s="63"/>
      <c r="F54" s="63"/>
    </row>
    <row r="55" spans="1:7" ht="17.25" customHeight="1" x14ac:dyDescent="0.25">
      <c r="E55" s="63"/>
      <c r="F55" s="63"/>
    </row>
    <row r="56" spans="1:7" ht="16.5" customHeight="1" x14ac:dyDescent="0.25">
      <c r="E56" s="63"/>
      <c r="F56" s="63"/>
    </row>
    <row r="57" spans="1:7" ht="17.25" customHeight="1" x14ac:dyDescent="0.25">
      <c r="E57" s="63"/>
      <c r="F57" s="66"/>
      <c r="G57" s="66"/>
    </row>
    <row r="58" spans="1:7" ht="15.75" customHeight="1" x14ac:dyDescent="0.25">
      <c r="E58" s="63"/>
      <c r="G58" s="63"/>
    </row>
    <row r="59" spans="1:7" ht="15" customHeight="1" x14ac:dyDescent="0.25"/>
    <row r="60" spans="1:7" ht="15" customHeight="1" x14ac:dyDescent="0.25"/>
    <row r="61" spans="1:7" ht="15" customHeight="1" x14ac:dyDescent="0.25"/>
    <row r="62" spans="1:7" ht="15" customHeight="1" x14ac:dyDescent="0.25">
      <c r="A62" s="1"/>
      <c r="B62" s="5"/>
      <c r="C62" s="5"/>
      <c r="D62" s="5"/>
    </row>
    <row r="63" spans="1:7" ht="15" customHeight="1" x14ac:dyDescent="0.25">
      <c r="A63" s="59"/>
      <c r="E63" s="42"/>
    </row>
    <row r="64" spans="1:7" ht="15" customHeight="1" x14ac:dyDescent="0.25"/>
  </sheetData>
  <mergeCells count="4">
    <mergeCell ref="A2:D2"/>
    <mergeCell ref="A3:D3"/>
    <mergeCell ref="F5:F6"/>
    <mergeCell ref="A1:D1"/>
  </mergeCells>
  <printOptions horizontalCentered="1" verticalCentered="1"/>
  <pageMargins left="0.51181102362204722" right="0.19685039370078741" top="0.23622047244094491" bottom="0.31496062992125984" header="0.51181102362204722" footer="0.19685039370078741"/>
  <pageSetup paperSize="9" scale="80" orientation="portrait" horizontalDpi="300" verticalDpi="300" r:id="rId1"/>
  <headerFooter>
    <oddFooter>&amp;L&amp;8&amp;D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6"/>
  <sheetViews>
    <sheetView topLeftCell="A54" zoomScale="87" zoomScaleNormal="87" workbookViewId="0">
      <selection activeCell="G66" sqref="G66:H66"/>
    </sheetView>
  </sheetViews>
  <sheetFormatPr defaultColWidth="9.69140625" defaultRowHeight="12.5" x14ac:dyDescent="0.25"/>
  <cols>
    <col min="1" max="1" width="12.69140625" style="12" customWidth="1"/>
    <col min="2" max="4" width="12.69140625" style="9" customWidth="1"/>
    <col min="5" max="5" width="12.69140625" style="2" customWidth="1"/>
    <col min="6" max="6" width="12.69140625" style="12" customWidth="1"/>
    <col min="7" max="240" width="9.4609375" style="2" customWidth="1"/>
    <col min="241" max="16384" width="9.69140625" style="2"/>
  </cols>
  <sheetData>
    <row r="1" spans="1:7" x14ac:dyDescent="0.25">
      <c r="A1" s="91" t="str">
        <f>CashBookSum!A2</f>
        <v>Bristol Rural Branch</v>
      </c>
    </row>
    <row r="3" spans="1:7" x14ac:dyDescent="0.25">
      <c r="A3" s="10" t="s">
        <v>138</v>
      </c>
    </row>
    <row r="4" spans="1:7" ht="13" thickBot="1" x14ac:dyDescent="0.3">
      <c r="A4" s="10"/>
    </row>
    <row r="5" spans="1:7" ht="25.5" thickBot="1" x14ac:dyDescent="0.3">
      <c r="A5" s="164" t="s">
        <v>40</v>
      </c>
      <c r="B5" s="165"/>
      <c r="C5" s="76" t="s">
        <v>117</v>
      </c>
      <c r="D5" s="76" t="s">
        <v>121</v>
      </c>
      <c r="E5" s="76" t="s">
        <v>118</v>
      </c>
      <c r="F5" s="76" t="s">
        <v>119</v>
      </c>
      <c r="G5" s="76" t="s">
        <v>120</v>
      </c>
    </row>
    <row r="6" spans="1:7" x14ac:dyDescent="0.25">
      <c r="A6" s="154" t="s">
        <v>150</v>
      </c>
      <c r="B6" s="155"/>
      <c r="C6" s="78">
        <v>45255</v>
      </c>
      <c r="D6" s="79"/>
      <c r="E6" s="79">
        <v>1474.68</v>
      </c>
      <c r="F6" s="79">
        <v>1474.68</v>
      </c>
      <c r="G6" s="79">
        <f>D6+E6-F6</f>
        <v>0</v>
      </c>
    </row>
    <row r="7" spans="1:7" x14ac:dyDescent="0.25">
      <c r="A7" s="134"/>
      <c r="B7" s="135"/>
      <c r="C7" s="78"/>
      <c r="D7" s="79"/>
      <c r="E7" s="79"/>
      <c r="F7" s="79"/>
      <c r="G7" s="79">
        <f t="shared" ref="G7:G11" si="0">D7+E7-F7</f>
        <v>0</v>
      </c>
    </row>
    <row r="8" spans="1:7" x14ac:dyDescent="0.25">
      <c r="A8" s="134"/>
      <c r="B8" s="135"/>
      <c r="C8" s="78"/>
      <c r="D8" s="79"/>
      <c r="E8" s="79"/>
      <c r="F8" s="79"/>
      <c r="G8" s="79">
        <f t="shared" si="0"/>
        <v>0</v>
      </c>
    </row>
    <row r="9" spans="1:7" x14ac:dyDescent="0.25">
      <c r="A9" s="134"/>
      <c r="B9" s="135"/>
      <c r="C9" s="78"/>
      <c r="D9" s="79"/>
      <c r="E9" s="79"/>
      <c r="F9" s="79"/>
      <c r="G9" s="79">
        <f t="shared" si="0"/>
        <v>0</v>
      </c>
    </row>
    <row r="10" spans="1:7" x14ac:dyDescent="0.25">
      <c r="A10" s="163"/>
      <c r="B10" s="129"/>
      <c r="C10" s="13"/>
      <c r="D10" s="77"/>
      <c r="E10" s="77"/>
      <c r="F10" s="77"/>
      <c r="G10" s="79">
        <f t="shared" si="0"/>
        <v>0</v>
      </c>
    </row>
    <row r="11" spans="1:7" ht="13" thickBot="1" x14ac:dyDescent="0.3">
      <c r="A11" s="132"/>
      <c r="B11" s="133"/>
      <c r="C11" s="13"/>
      <c r="D11" s="77"/>
      <c r="E11" s="77"/>
      <c r="F11" s="77"/>
      <c r="G11" s="79">
        <f t="shared" si="0"/>
        <v>0</v>
      </c>
    </row>
    <row r="14" spans="1:7" x14ac:dyDescent="0.25">
      <c r="A14" s="10" t="s">
        <v>139</v>
      </c>
    </row>
    <row r="15" spans="1:7" ht="13" thickBot="1" x14ac:dyDescent="0.3"/>
    <row r="16" spans="1:7" ht="25.5" thickBot="1" x14ac:dyDescent="0.3">
      <c r="A16" s="164" t="s">
        <v>90</v>
      </c>
      <c r="B16" s="165"/>
      <c r="C16" s="17" t="s">
        <v>91</v>
      </c>
      <c r="D16" s="44" t="s">
        <v>92</v>
      </c>
    </row>
    <row r="17" spans="1:5" x14ac:dyDescent="0.25">
      <c r="A17" s="154"/>
      <c r="B17" s="155"/>
      <c r="C17" s="6"/>
      <c r="D17" s="45"/>
    </row>
    <row r="18" spans="1:5" x14ac:dyDescent="0.25">
      <c r="A18" s="134"/>
      <c r="B18" s="135"/>
      <c r="C18" s="7"/>
      <c r="D18" s="46"/>
    </row>
    <row r="19" spans="1:5" x14ac:dyDescent="0.25">
      <c r="A19" s="134"/>
      <c r="B19" s="135"/>
      <c r="C19" s="7"/>
      <c r="D19" s="46"/>
    </row>
    <row r="20" spans="1:5" x14ac:dyDescent="0.25">
      <c r="A20" s="134"/>
      <c r="B20" s="135"/>
      <c r="C20" s="7"/>
      <c r="D20" s="46"/>
    </row>
    <row r="21" spans="1:5" ht="13" thickBot="1" x14ac:dyDescent="0.3">
      <c r="A21" s="132" t="s">
        <v>29</v>
      </c>
      <c r="B21" s="133"/>
      <c r="C21" s="25">
        <f>SUM(C17:C20)</f>
        <v>0</v>
      </c>
      <c r="D21" s="47"/>
    </row>
    <row r="24" spans="1:5" x14ac:dyDescent="0.25">
      <c r="A24" s="10" t="s">
        <v>142</v>
      </c>
    </row>
    <row r="26" spans="1:5" ht="13" thickBot="1" x14ac:dyDescent="0.3">
      <c r="A26" s="99" t="s">
        <v>143</v>
      </c>
    </row>
    <row r="27" spans="1:5" ht="25.5" thickBot="1" x14ac:dyDescent="0.3">
      <c r="A27" s="164" t="s">
        <v>90</v>
      </c>
      <c r="B27" s="165"/>
      <c r="C27" s="17"/>
      <c r="D27" s="17" t="s">
        <v>91</v>
      </c>
      <c r="E27" s="44" t="s">
        <v>92</v>
      </c>
    </row>
    <row r="28" spans="1:5" x14ac:dyDescent="0.25">
      <c r="A28" s="154" t="s">
        <v>151</v>
      </c>
      <c r="B28" s="155"/>
      <c r="C28" s="6"/>
      <c r="D28" s="6">
        <v>18</v>
      </c>
      <c r="E28" s="45" t="s">
        <v>152</v>
      </c>
    </row>
    <row r="29" spans="1:5" x14ac:dyDescent="0.25">
      <c r="A29" s="134"/>
      <c r="B29" s="135"/>
      <c r="C29" s="7"/>
      <c r="D29" s="7"/>
      <c r="E29" s="46"/>
    </row>
    <row r="30" spans="1:5" x14ac:dyDescent="0.25">
      <c r="A30" s="134"/>
      <c r="B30" s="135"/>
      <c r="C30" s="7"/>
      <c r="D30" s="7"/>
      <c r="E30" s="46"/>
    </row>
    <row r="31" spans="1:5" x14ac:dyDescent="0.25">
      <c r="A31" s="134"/>
      <c r="B31" s="135"/>
      <c r="C31" s="7"/>
      <c r="D31" s="7"/>
      <c r="E31" s="46"/>
    </row>
    <row r="32" spans="1:5" ht="13" thickBot="1" x14ac:dyDescent="0.3">
      <c r="A32" s="136" t="s">
        <v>26</v>
      </c>
      <c r="B32" s="137"/>
      <c r="C32" s="25"/>
      <c r="D32" s="25">
        <f>SUM(D28:D31)</f>
        <v>18</v>
      </c>
      <c r="E32" s="47"/>
    </row>
    <row r="34" spans="1:10" ht="15" customHeight="1" thickBot="1" x14ac:dyDescent="0.3">
      <c r="A34" s="99" t="s">
        <v>144</v>
      </c>
      <c r="B34" s="5"/>
      <c r="C34" s="5"/>
      <c r="D34" s="5"/>
      <c r="E34" s="1"/>
      <c r="F34" s="11"/>
    </row>
    <row r="35" spans="1:10" ht="50.5" thickBot="1" x14ac:dyDescent="0.3">
      <c r="A35" s="14" t="s">
        <v>28</v>
      </c>
      <c r="B35" s="17" t="s">
        <v>84</v>
      </c>
      <c r="C35" s="17" t="s">
        <v>85</v>
      </c>
      <c r="D35" s="17" t="s">
        <v>82</v>
      </c>
      <c r="E35" s="18" t="s">
        <v>86</v>
      </c>
      <c r="F35" s="19" t="s">
        <v>87</v>
      </c>
    </row>
    <row r="36" spans="1:10" ht="15" customHeight="1" x14ac:dyDescent="0.25">
      <c r="A36" s="20"/>
      <c r="B36" s="21"/>
      <c r="C36" s="21"/>
      <c r="D36" s="22">
        <f>SUM(B36:C36)</f>
        <v>0</v>
      </c>
      <c r="E36" s="23"/>
      <c r="F36" s="24"/>
    </row>
    <row r="37" spans="1:10" ht="15" customHeight="1" x14ac:dyDescent="0.25">
      <c r="A37" s="15"/>
      <c r="B37" s="7"/>
      <c r="C37" s="7"/>
      <c r="D37" s="8">
        <f t="shared" ref="D37:D39" si="1">SUM(B37:C37)</f>
        <v>0</v>
      </c>
      <c r="E37" s="4"/>
      <c r="F37" s="16"/>
    </row>
    <row r="38" spans="1:10" ht="15" customHeight="1" x14ac:dyDescent="0.25">
      <c r="A38" s="15"/>
      <c r="B38" s="7"/>
      <c r="C38" s="7"/>
      <c r="D38" s="8">
        <f t="shared" si="1"/>
        <v>0</v>
      </c>
      <c r="E38" s="4"/>
      <c r="F38" s="16"/>
    </row>
    <row r="39" spans="1:10" ht="15" customHeight="1" x14ac:dyDescent="0.25">
      <c r="A39" s="15"/>
      <c r="B39" s="7"/>
      <c r="C39" s="7"/>
      <c r="D39" s="8">
        <f t="shared" si="1"/>
        <v>0</v>
      </c>
      <c r="E39" s="4"/>
      <c r="F39" s="16"/>
    </row>
    <row r="40" spans="1:10" ht="15" customHeight="1" thickBot="1" x14ac:dyDescent="0.3">
      <c r="A40" s="100" t="s">
        <v>26</v>
      </c>
      <c r="B40" s="25">
        <f>SUM(B36:B39)</f>
        <v>0</v>
      </c>
      <c r="C40" s="25">
        <f t="shared" ref="C40:D40" si="2">SUM(C36:C39)</f>
        <v>0</v>
      </c>
      <c r="D40" s="25">
        <f t="shared" si="2"/>
        <v>0</v>
      </c>
      <c r="E40" s="26"/>
      <c r="F40" s="27"/>
    </row>
    <row r="41" spans="1:10" ht="15" customHeight="1" x14ac:dyDescent="0.25">
      <c r="A41" s="41" t="s">
        <v>29</v>
      </c>
      <c r="B41" s="5"/>
      <c r="C41" s="5"/>
      <c r="D41" s="101">
        <f>D32+D40</f>
        <v>18</v>
      </c>
      <c r="E41" s="42"/>
    </row>
    <row r="42" spans="1:10" ht="15" customHeight="1" x14ac:dyDescent="0.25">
      <c r="A42" s="41"/>
      <c r="B42" s="5"/>
      <c r="C42" s="5"/>
      <c r="D42" s="5"/>
      <c r="E42" s="42"/>
    </row>
    <row r="43" spans="1:10" ht="15" customHeight="1" x14ac:dyDescent="0.25">
      <c r="A43" s="41"/>
      <c r="B43" s="5"/>
      <c r="C43" s="5"/>
      <c r="D43" s="5"/>
      <c r="E43" s="42"/>
    </row>
    <row r="44" spans="1:10" ht="15" customHeight="1" x14ac:dyDescent="0.25">
      <c r="A44" s="10" t="s">
        <v>145</v>
      </c>
      <c r="B44" s="10"/>
      <c r="C44" s="10"/>
      <c r="D44" s="10"/>
      <c r="E44" s="10"/>
      <c r="F44" s="10"/>
      <c r="G44" s="10"/>
      <c r="H44" s="10"/>
      <c r="I44" s="10"/>
      <c r="J44" s="10"/>
    </row>
    <row r="45" spans="1:10" ht="15" customHeight="1" thickBot="1" x14ac:dyDescent="0.3">
      <c r="A45" s="10"/>
      <c r="B45" s="10"/>
      <c r="C45" s="10"/>
      <c r="D45" s="10"/>
      <c r="E45" s="10"/>
      <c r="F45" s="10"/>
      <c r="G45" s="10"/>
      <c r="H45" s="10"/>
      <c r="I45" s="10"/>
      <c r="J45" s="10"/>
    </row>
    <row r="46" spans="1:10" ht="30" customHeight="1" thickBot="1" x14ac:dyDescent="0.3">
      <c r="A46" s="142" t="s">
        <v>40</v>
      </c>
      <c r="B46" s="143"/>
      <c r="C46" s="148" t="s">
        <v>88</v>
      </c>
      <c r="D46" s="149"/>
      <c r="E46" s="150"/>
      <c r="F46" s="34" t="s">
        <v>89</v>
      </c>
      <c r="G46" s="35" t="s">
        <v>41</v>
      </c>
      <c r="H46" s="36" t="s">
        <v>42</v>
      </c>
    </row>
    <row r="47" spans="1:10" ht="15" customHeight="1" x14ac:dyDescent="0.25">
      <c r="A47" s="146"/>
      <c r="B47" s="147"/>
      <c r="C47" s="151"/>
      <c r="D47" s="152"/>
      <c r="E47" s="153"/>
      <c r="F47" s="33"/>
      <c r="G47" s="33"/>
      <c r="H47" s="37"/>
    </row>
    <row r="48" spans="1:10" ht="15" customHeight="1" x14ac:dyDescent="0.25">
      <c r="A48" s="144"/>
      <c r="B48" s="145"/>
      <c r="C48" s="156"/>
      <c r="D48" s="157"/>
      <c r="E48" s="158"/>
      <c r="F48" s="31"/>
      <c r="G48" s="31"/>
      <c r="H48" s="38"/>
    </row>
    <row r="49" spans="1:8" ht="15" customHeight="1" x14ac:dyDescent="0.25">
      <c r="A49" s="138"/>
      <c r="B49" s="139"/>
      <c r="C49" s="156"/>
      <c r="D49" s="157"/>
      <c r="E49" s="158"/>
      <c r="F49" s="31"/>
      <c r="G49" s="31"/>
      <c r="H49" s="38"/>
    </row>
    <row r="50" spans="1:8" ht="15" customHeight="1" thickBot="1" x14ac:dyDescent="0.3">
      <c r="A50" s="140"/>
      <c r="B50" s="141"/>
      <c r="C50" s="160"/>
      <c r="D50" s="161"/>
      <c r="E50" s="162"/>
      <c r="F50" s="39"/>
      <c r="G50" s="39"/>
      <c r="H50" s="40"/>
    </row>
    <row r="53" spans="1:8" x14ac:dyDescent="0.25">
      <c r="A53" s="10" t="s">
        <v>124</v>
      </c>
    </row>
    <row r="54" spans="1:8" x14ac:dyDescent="0.25">
      <c r="A54" s="10"/>
    </row>
    <row r="55" spans="1:8" ht="44.15" customHeight="1" x14ac:dyDescent="0.25">
      <c r="A55" s="80" t="s">
        <v>125</v>
      </c>
      <c r="B55" s="32" t="s">
        <v>78</v>
      </c>
      <c r="C55" s="32" t="s">
        <v>79</v>
      </c>
      <c r="D55" s="32" t="s">
        <v>80</v>
      </c>
      <c r="E55" s="159" t="s">
        <v>81</v>
      </c>
      <c r="F55" s="159"/>
      <c r="G55" s="159" t="s">
        <v>126</v>
      </c>
      <c r="H55" s="159"/>
    </row>
    <row r="56" spans="1:8" x14ac:dyDescent="0.25">
      <c r="A56" s="3"/>
      <c r="B56" s="3"/>
      <c r="C56" s="3"/>
      <c r="D56" s="3"/>
      <c r="E56" s="130"/>
      <c r="F56" s="130"/>
      <c r="G56" s="131"/>
      <c r="H56" s="131"/>
    </row>
    <row r="57" spans="1:8" ht="15.75" customHeight="1" x14ac:dyDescent="0.25">
      <c r="A57" s="1" t="s">
        <v>153</v>
      </c>
      <c r="B57" s="2" t="s">
        <v>154</v>
      </c>
      <c r="C57" s="1"/>
      <c r="D57" s="1">
        <v>419037</v>
      </c>
      <c r="E57" s="1" t="s">
        <v>157</v>
      </c>
      <c r="F57" s="1"/>
      <c r="G57" s="126" t="s">
        <v>163</v>
      </c>
      <c r="H57" s="127"/>
    </row>
    <row r="58" spans="1:8" x14ac:dyDescent="0.25">
      <c r="G58" s="128" t="s">
        <v>155</v>
      </c>
      <c r="H58" s="129"/>
    </row>
    <row r="59" spans="1:8" x14ac:dyDescent="0.25">
      <c r="G59" s="128" t="s">
        <v>156</v>
      </c>
      <c r="H59" s="129"/>
    </row>
    <row r="60" spans="1:8" x14ac:dyDescent="0.25">
      <c r="G60" s="128"/>
      <c r="H60" s="129"/>
    </row>
    <row r="62" spans="1:8" x14ac:dyDescent="0.25">
      <c r="A62" s="3"/>
      <c r="B62" s="3"/>
      <c r="C62" s="3"/>
      <c r="D62" s="3"/>
      <c r="E62" s="130"/>
      <c r="F62" s="130"/>
      <c r="G62" s="131"/>
      <c r="H62" s="131"/>
    </row>
    <row r="63" spans="1:8" x14ac:dyDescent="0.25">
      <c r="A63" s="1" t="s">
        <v>153</v>
      </c>
      <c r="B63" s="9" t="s">
        <v>154</v>
      </c>
      <c r="C63" s="1"/>
      <c r="D63" s="1">
        <v>2278864</v>
      </c>
      <c r="E63" s="1" t="s">
        <v>158</v>
      </c>
      <c r="F63" s="1"/>
      <c r="G63" s="126" t="s">
        <v>163</v>
      </c>
      <c r="H63" s="127"/>
    </row>
    <row r="64" spans="1:8" x14ac:dyDescent="0.25">
      <c r="G64" s="128" t="s">
        <v>155</v>
      </c>
      <c r="H64" s="129"/>
    </row>
    <row r="65" spans="1:8" x14ac:dyDescent="0.25">
      <c r="G65" s="128" t="s">
        <v>156</v>
      </c>
      <c r="H65" s="129"/>
    </row>
    <row r="66" spans="1:8" x14ac:dyDescent="0.25">
      <c r="G66" s="128"/>
      <c r="H66" s="129"/>
    </row>
    <row r="68" spans="1:8" x14ac:dyDescent="0.25">
      <c r="A68" s="3"/>
      <c r="B68" s="3"/>
      <c r="C68" s="3"/>
      <c r="D68" s="3"/>
      <c r="E68" s="130"/>
      <c r="F68" s="130"/>
      <c r="G68" s="131"/>
      <c r="H68" s="131"/>
    </row>
    <row r="69" spans="1:8" x14ac:dyDescent="0.25">
      <c r="A69" s="1"/>
      <c r="C69" s="1"/>
      <c r="D69" s="1"/>
      <c r="E69" s="1"/>
      <c r="F69" s="1"/>
      <c r="G69" s="126"/>
      <c r="H69" s="127"/>
    </row>
    <row r="70" spans="1:8" x14ac:dyDescent="0.25">
      <c r="G70" s="128"/>
      <c r="H70" s="129"/>
    </row>
    <row r="71" spans="1:8" x14ac:dyDescent="0.25">
      <c r="G71" s="128"/>
      <c r="H71" s="129"/>
    </row>
    <row r="72" spans="1:8" x14ac:dyDescent="0.25">
      <c r="G72" s="128"/>
      <c r="H72" s="129"/>
    </row>
    <row r="75" spans="1:8" x14ac:dyDescent="0.25">
      <c r="A75" s="12" t="s">
        <v>127</v>
      </c>
    </row>
    <row r="76" spans="1:8" x14ac:dyDescent="0.25">
      <c r="A76" s="12" t="s">
        <v>128</v>
      </c>
    </row>
  </sheetData>
  <mergeCells count="49">
    <mergeCell ref="A5:B5"/>
    <mergeCell ref="A6:B6"/>
    <mergeCell ref="A7:B7"/>
    <mergeCell ref="A8:B8"/>
    <mergeCell ref="A9:B9"/>
    <mergeCell ref="G57:H57"/>
    <mergeCell ref="E55:F55"/>
    <mergeCell ref="E56:F56"/>
    <mergeCell ref="C50:E50"/>
    <mergeCell ref="A10:B10"/>
    <mergeCell ref="G55:H55"/>
    <mergeCell ref="G56:H56"/>
    <mergeCell ref="A16:B16"/>
    <mergeCell ref="A17:B17"/>
    <mergeCell ref="A18:B18"/>
    <mergeCell ref="A19:B19"/>
    <mergeCell ref="A20:B20"/>
    <mergeCell ref="A21:B21"/>
    <mergeCell ref="A27:B27"/>
    <mergeCell ref="G58:H58"/>
    <mergeCell ref="A11:B11"/>
    <mergeCell ref="A29:B29"/>
    <mergeCell ref="A30:B30"/>
    <mergeCell ref="A31:B31"/>
    <mergeCell ref="A32:B32"/>
    <mergeCell ref="A49:B49"/>
    <mergeCell ref="A50:B50"/>
    <mergeCell ref="A46:B46"/>
    <mergeCell ref="A48:B48"/>
    <mergeCell ref="A47:B47"/>
    <mergeCell ref="C46:E46"/>
    <mergeCell ref="C47:E47"/>
    <mergeCell ref="A28:B28"/>
    <mergeCell ref="C48:E48"/>
    <mergeCell ref="C49:E49"/>
    <mergeCell ref="E68:F68"/>
    <mergeCell ref="G68:H68"/>
    <mergeCell ref="G59:H59"/>
    <mergeCell ref="G60:H60"/>
    <mergeCell ref="E62:F62"/>
    <mergeCell ref="G62:H62"/>
    <mergeCell ref="G63:H63"/>
    <mergeCell ref="G69:H69"/>
    <mergeCell ref="G70:H70"/>
    <mergeCell ref="G71:H71"/>
    <mergeCell ref="G72:H72"/>
    <mergeCell ref="G64:H64"/>
    <mergeCell ref="G65:H65"/>
    <mergeCell ref="G66:H66"/>
  </mergeCells>
  <pageMargins left="0.32152777777777802" right="0.16875000000000001" top="1.0249999999999999" bottom="1.0249999999999999" header="0.78749999999999998" footer="0.78749999999999998"/>
  <pageSetup paperSize="9" orientation="landscape"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65526"/>
  <sheetViews>
    <sheetView topLeftCell="A41" zoomScale="87" zoomScaleNormal="87" workbookViewId="0">
      <selection activeCell="J4" sqref="J4:L4"/>
    </sheetView>
  </sheetViews>
  <sheetFormatPr defaultColWidth="9.69140625" defaultRowHeight="12.5" x14ac:dyDescent="0.25"/>
  <cols>
    <col min="1" max="1" width="6.4609375" style="82" customWidth="1"/>
    <col min="2" max="2" width="12.4609375" style="1" customWidth="1"/>
    <col min="3" max="3" width="7.765625" style="1" customWidth="1"/>
    <col min="4" max="8" width="9.4609375" style="1" customWidth="1"/>
    <col min="9" max="9" width="2.4609375" style="1" customWidth="1"/>
    <col min="10" max="10" width="6.4609375" style="1" customWidth="1"/>
    <col min="11" max="11" width="2.4609375" style="1" customWidth="1"/>
    <col min="12" max="12" width="6.4609375" style="1" customWidth="1"/>
    <col min="13" max="256" width="9.4609375" style="1" customWidth="1"/>
    <col min="257" max="16384" width="9.69140625" style="2"/>
  </cols>
  <sheetData>
    <row r="1" spans="1:13" ht="28" customHeight="1" x14ac:dyDescent="0.25">
      <c r="A1" s="166" t="s">
        <v>8</v>
      </c>
      <c r="B1" s="166"/>
      <c r="C1" s="166"/>
      <c r="D1" s="166"/>
      <c r="E1" s="166"/>
      <c r="F1" s="166"/>
      <c r="G1" s="166"/>
      <c r="H1" s="166"/>
      <c r="I1" s="166"/>
      <c r="J1" s="166"/>
      <c r="K1" s="166"/>
      <c r="L1" s="166"/>
      <c r="M1" s="83"/>
    </row>
    <row r="2" spans="1:13" ht="15.75" customHeight="1" x14ac:dyDescent="0.25">
      <c r="A2" s="167"/>
      <c r="B2" s="167"/>
      <c r="C2" s="167"/>
      <c r="D2" s="167"/>
      <c r="E2" s="167"/>
      <c r="F2" s="167"/>
      <c r="G2" s="167"/>
      <c r="H2" s="167"/>
      <c r="I2" s="167"/>
      <c r="J2" s="167"/>
      <c r="K2" s="167"/>
      <c r="L2" s="167"/>
    </row>
    <row r="3" spans="1:13" ht="15" customHeight="1" x14ac:dyDescent="0.25">
      <c r="A3" s="43"/>
      <c r="B3" s="2"/>
      <c r="C3" s="2"/>
      <c r="D3" s="2"/>
      <c r="E3" s="2"/>
      <c r="F3" s="2"/>
      <c r="G3" s="2"/>
      <c r="H3" s="2"/>
    </row>
    <row r="4" spans="1:13" ht="15.75" customHeight="1" x14ac:dyDescent="0.25">
      <c r="A4" s="43">
        <v>1</v>
      </c>
      <c r="B4" s="29" t="s">
        <v>0</v>
      </c>
      <c r="C4" s="2"/>
      <c r="D4" s="2"/>
      <c r="E4" s="2"/>
      <c r="F4" s="2"/>
      <c r="G4" s="2"/>
      <c r="H4" s="2"/>
      <c r="J4" s="168" t="s">
        <v>132</v>
      </c>
      <c r="K4" s="168"/>
      <c r="L4" s="168"/>
    </row>
    <row r="5" spans="1:13" ht="15.75" customHeight="1" x14ac:dyDescent="0.25">
      <c r="A5" s="43"/>
      <c r="B5" s="2"/>
      <c r="C5" s="2"/>
      <c r="D5" s="2"/>
      <c r="E5" s="2"/>
      <c r="F5" s="2"/>
      <c r="G5" s="2"/>
      <c r="H5" s="2"/>
      <c r="J5" s="28" t="s">
        <v>43</v>
      </c>
      <c r="K5" s="28"/>
      <c r="L5" s="28" t="s">
        <v>7</v>
      </c>
    </row>
    <row r="6" spans="1:13" ht="45" customHeight="1" x14ac:dyDescent="0.25">
      <c r="A6" s="84">
        <v>1.1000000000000001</v>
      </c>
      <c r="B6" s="169" t="s">
        <v>44</v>
      </c>
      <c r="C6" s="169"/>
      <c r="D6" s="169"/>
      <c r="E6" s="169"/>
      <c r="F6" s="169"/>
      <c r="G6" s="169"/>
      <c r="H6" s="169"/>
      <c r="I6" s="86"/>
    </row>
    <row r="7" spans="1:13" ht="15" customHeight="1" x14ac:dyDescent="0.25">
      <c r="A7" s="43"/>
      <c r="B7" s="85"/>
      <c r="C7" s="87"/>
      <c r="D7" s="87"/>
      <c r="E7" s="87"/>
      <c r="F7" s="87"/>
      <c r="G7" s="87"/>
      <c r="H7" s="87"/>
      <c r="J7" s="88"/>
      <c r="L7" s="88"/>
    </row>
    <row r="8" spans="1:13" ht="30" customHeight="1" x14ac:dyDescent="0.25">
      <c r="A8" s="84">
        <v>1.2</v>
      </c>
      <c r="B8" s="169" t="s">
        <v>45</v>
      </c>
      <c r="C8" s="169"/>
      <c r="D8" s="169"/>
      <c r="E8" s="169"/>
      <c r="F8" s="169"/>
      <c r="G8" s="169"/>
      <c r="H8" s="169"/>
      <c r="I8" s="86"/>
    </row>
    <row r="9" spans="1:13" ht="15" customHeight="1" x14ac:dyDescent="0.25">
      <c r="A9" s="43"/>
      <c r="B9" s="85"/>
      <c r="C9" s="87"/>
      <c r="D9" s="87"/>
      <c r="E9" s="87"/>
      <c r="F9" s="87"/>
      <c r="G9" s="87"/>
      <c r="H9" s="87"/>
      <c r="J9" s="88"/>
      <c r="L9" s="88"/>
    </row>
    <row r="10" spans="1:13" ht="31" customHeight="1" x14ac:dyDescent="0.25">
      <c r="A10" s="84">
        <v>1.3</v>
      </c>
      <c r="B10" s="169" t="s">
        <v>46</v>
      </c>
      <c r="C10" s="169"/>
      <c r="D10" s="169"/>
      <c r="E10" s="169"/>
      <c r="F10" s="169"/>
      <c r="G10" s="169"/>
      <c r="H10" s="169"/>
      <c r="I10" s="86"/>
    </row>
    <row r="11" spans="1:13" ht="15" customHeight="1" x14ac:dyDescent="0.25">
      <c r="A11" s="43"/>
      <c r="B11" s="85"/>
      <c r="C11" s="87"/>
      <c r="D11" s="87"/>
      <c r="E11" s="87"/>
      <c r="F11" s="87"/>
      <c r="G11" s="87"/>
      <c r="H11" s="87"/>
      <c r="J11" s="88"/>
      <c r="L11" s="88"/>
    </row>
    <row r="12" spans="1:13" ht="56.65" customHeight="1" x14ac:dyDescent="0.25">
      <c r="A12" s="84">
        <v>1.4</v>
      </c>
      <c r="B12" s="170" t="s">
        <v>47</v>
      </c>
      <c r="C12" s="170"/>
      <c r="D12" s="170"/>
      <c r="E12" s="170"/>
      <c r="F12" s="170"/>
      <c r="G12" s="170"/>
      <c r="H12" s="170"/>
      <c r="J12" s="60"/>
      <c r="L12" s="60"/>
    </row>
    <row r="13" spans="1:13" ht="15" customHeight="1" x14ac:dyDescent="0.25">
      <c r="A13" s="43"/>
      <c r="B13" s="85"/>
      <c r="C13" s="87"/>
      <c r="D13" s="87"/>
      <c r="E13" s="87"/>
      <c r="F13" s="87"/>
      <c r="G13" s="87"/>
      <c r="H13" s="87"/>
      <c r="J13" s="88"/>
      <c r="L13" s="88"/>
    </row>
    <row r="14" spans="1:13" ht="15.75" customHeight="1" x14ac:dyDescent="0.25">
      <c r="A14" s="43">
        <v>2</v>
      </c>
      <c r="B14" s="171" t="s">
        <v>48</v>
      </c>
      <c r="C14" s="171"/>
      <c r="D14" s="171"/>
      <c r="E14" s="171"/>
      <c r="F14" s="171"/>
      <c r="G14" s="171"/>
      <c r="H14" s="171"/>
    </row>
    <row r="15" spans="1:13" ht="72" customHeight="1" x14ac:dyDescent="0.25">
      <c r="A15" s="84">
        <v>2.1</v>
      </c>
      <c r="B15" s="169" t="s">
        <v>129</v>
      </c>
      <c r="C15" s="169"/>
      <c r="D15" s="169"/>
      <c r="E15" s="169"/>
      <c r="F15" s="169"/>
      <c r="G15" s="169"/>
      <c r="H15" s="169"/>
      <c r="I15" s="86"/>
    </row>
    <row r="16" spans="1:13" ht="15" customHeight="1" x14ac:dyDescent="0.25">
      <c r="A16" s="84"/>
      <c r="B16" s="85"/>
      <c r="C16" s="87"/>
      <c r="D16" s="87"/>
      <c r="E16" s="87"/>
      <c r="F16" s="87"/>
      <c r="G16" s="87"/>
      <c r="H16" s="87"/>
      <c r="J16" s="88"/>
      <c r="L16" s="88"/>
    </row>
    <row r="17" spans="1:256" ht="17.25" customHeight="1" x14ac:dyDescent="0.25">
      <c r="A17" s="84">
        <v>2.2000000000000002</v>
      </c>
      <c r="B17" s="169" t="s">
        <v>49</v>
      </c>
      <c r="C17" s="169"/>
      <c r="D17" s="169"/>
      <c r="E17" s="169"/>
      <c r="F17" s="169"/>
      <c r="G17" s="169"/>
      <c r="H17" s="169"/>
      <c r="I17" s="86"/>
      <c r="J17" s="60"/>
      <c r="L17" s="60"/>
    </row>
    <row r="18" spans="1:256" ht="15" customHeight="1" x14ac:dyDescent="0.25">
      <c r="A18" s="84"/>
      <c r="B18" s="85"/>
      <c r="C18" s="87"/>
      <c r="D18" s="87"/>
      <c r="E18" s="87"/>
      <c r="F18" s="87"/>
      <c r="G18" s="87"/>
      <c r="H18" s="87"/>
    </row>
    <row r="19" spans="1:256" ht="44.65" customHeight="1" x14ac:dyDescent="0.25">
      <c r="A19" s="84">
        <v>2.2999999999999998</v>
      </c>
      <c r="B19" s="169" t="s">
        <v>130</v>
      </c>
      <c r="C19" s="169"/>
      <c r="D19" s="169"/>
      <c r="E19" s="169"/>
      <c r="F19" s="169"/>
      <c r="G19" s="169"/>
      <c r="H19" s="169"/>
      <c r="I19" s="86"/>
      <c r="J19" s="60"/>
      <c r="L19" s="60"/>
    </row>
    <row r="20" spans="1:256" ht="43.75" customHeight="1" x14ac:dyDescent="0.25">
      <c r="A20" s="84" t="s">
        <v>2</v>
      </c>
      <c r="B20" s="169" t="s">
        <v>50</v>
      </c>
      <c r="C20" s="169"/>
      <c r="D20" s="169"/>
      <c r="E20" s="169"/>
      <c r="F20" s="169"/>
      <c r="G20" s="169"/>
      <c r="H20" s="169"/>
      <c r="I20" s="86"/>
    </row>
    <row r="21" spans="1:256" ht="31" customHeight="1" x14ac:dyDescent="0.25">
      <c r="A21" s="84" t="s">
        <v>3</v>
      </c>
      <c r="B21" s="169" t="s">
        <v>51</v>
      </c>
      <c r="C21" s="169"/>
      <c r="D21" s="169"/>
      <c r="E21" s="169"/>
      <c r="F21" s="169"/>
      <c r="G21" s="169"/>
      <c r="H21" s="169"/>
      <c r="I21" s="86"/>
      <c r="J21" s="60"/>
      <c r="L21" s="60"/>
    </row>
    <row r="22" spans="1:256" ht="29.9" customHeight="1" x14ac:dyDescent="0.25">
      <c r="A22" s="84" t="s">
        <v>4</v>
      </c>
      <c r="B22" s="169" t="s">
        <v>52</v>
      </c>
      <c r="C22" s="169"/>
      <c r="D22" s="169"/>
      <c r="E22" s="169"/>
      <c r="F22" s="169"/>
      <c r="G22" s="169"/>
      <c r="H22" s="169"/>
      <c r="I22" s="86"/>
    </row>
    <row r="23" spans="1:256" ht="15" customHeight="1" x14ac:dyDescent="0.25">
      <c r="A23" s="84"/>
      <c r="B23" s="85"/>
      <c r="C23" s="87"/>
      <c r="D23" s="87"/>
      <c r="E23" s="87"/>
      <c r="F23" s="87"/>
      <c r="G23" s="87"/>
      <c r="H23" s="87"/>
      <c r="J23" s="88"/>
      <c r="L23" s="88"/>
    </row>
    <row r="24" spans="1:256" ht="58.4" customHeight="1" x14ac:dyDescent="0.25">
      <c r="A24" s="84">
        <v>2.4</v>
      </c>
      <c r="B24" s="169" t="s">
        <v>53</v>
      </c>
      <c r="C24" s="169"/>
      <c r="D24" s="169"/>
      <c r="E24" s="169"/>
      <c r="F24" s="169"/>
      <c r="G24" s="169"/>
      <c r="H24" s="169"/>
      <c r="I24" s="86"/>
      <c r="J24" s="60"/>
      <c r="L24" s="60"/>
    </row>
    <row r="25" spans="1:256" ht="44.65" customHeight="1" x14ac:dyDescent="0.25">
      <c r="A25" s="84" t="s">
        <v>5</v>
      </c>
      <c r="B25" s="169" t="s">
        <v>54</v>
      </c>
      <c r="C25" s="169"/>
      <c r="D25" s="169"/>
      <c r="E25" s="169"/>
      <c r="F25" s="169"/>
      <c r="G25" s="169"/>
      <c r="H25" s="169"/>
      <c r="I25" s="86"/>
      <c r="J25" s="60"/>
      <c r="L25" s="60"/>
    </row>
    <row r="26" spans="1:256" ht="31.5" customHeight="1" x14ac:dyDescent="0.25">
      <c r="A26" s="84"/>
      <c r="B26" s="89" t="s">
        <v>55</v>
      </c>
      <c r="C26" s="172"/>
      <c r="D26" s="172"/>
      <c r="E26" s="172"/>
      <c r="F26" s="172"/>
      <c r="G26" s="172"/>
      <c r="H26" s="172"/>
      <c r="I26" s="86"/>
      <c r="J26" s="60"/>
      <c r="L26" s="60"/>
    </row>
    <row r="27" spans="1:256" ht="59.15" customHeight="1" x14ac:dyDescent="0.25">
      <c r="A27" s="84" t="s">
        <v>6</v>
      </c>
      <c r="B27" s="169" t="s">
        <v>56</v>
      </c>
      <c r="C27" s="169"/>
      <c r="D27" s="169"/>
      <c r="E27" s="169"/>
      <c r="F27" s="169"/>
      <c r="G27" s="169"/>
      <c r="H27" s="169"/>
      <c r="I27" s="86"/>
      <c r="J27" s="60"/>
      <c r="L27" s="60"/>
      <c r="M27" s="84"/>
      <c r="N27" s="169"/>
      <c r="O27" s="169"/>
      <c r="P27" s="169"/>
      <c r="Q27" s="169"/>
      <c r="R27" s="169"/>
      <c r="S27" s="169"/>
      <c r="T27" s="169"/>
      <c r="U27" s="86"/>
      <c r="V27" s="60"/>
      <c r="X27" s="60"/>
      <c r="Y27" s="84"/>
      <c r="Z27" s="169"/>
      <c r="AA27" s="169"/>
      <c r="AB27" s="169"/>
      <c r="AC27" s="169"/>
      <c r="AD27" s="169"/>
      <c r="AE27" s="169"/>
      <c r="AF27" s="169"/>
      <c r="AG27" s="86"/>
      <c r="AH27" s="60"/>
      <c r="AJ27" s="60"/>
      <c r="AK27" s="84"/>
      <c r="AL27" s="169"/>
      <c r="AM27" s="169"/>
      <c r="AN27" s="169"/>
      <c r="AO27" s="169"/>
      <c r="AP27" s="169"/>
      <c r="AQ27" s="169"/>
      <c r="AR27" s="169"/>
      <c r="AS27" s="86"/>
      <c r="AT27" s="60"/>
      <c r="AV27" s="60"/>
      <c r="AW27" s="84"/>
      <c r="AX27" s="169"/>
      <c r="AY27" s="169"/>
      <c r="AZ27" s="169"/>
      <c r="BA27" s="169"/>
      <c r="BB27" s="169"/>
      <c r="BC27" s="169"/>
      <c r="BD27" s="169"/>
      <c r="BE27" s="86"/>
      <c r="BF27" s="60"/>
      <c r="BH27" s="60"/>
      <c r="BI27" s="84"/>
      <c r="BJ27" s="169"/>
      <c r="BK27" s="169"/>
      <c r="BL27" s="169"/>
      <c r="BM27" s="169"/>
      <c r="BN27" s="169"/>
      <c r="BO27" s="169"/>
      <c r="BP27" s="169"/>
      <c r="BQ27" s="86"/>
      <c r="BR27" s="60"/>
      <c r="BT27" s="60"/>
      <c r="BU27" s="84"/>
      <c r="BV27" s="169"/>
      <c r="BW27" s="169"/>
      <c r="BX27" s="169"/>
      <c r="BY27" s="169"/>
      <c r="BZ27" s="169"/>
      <c r="CA27" s="169"/>
      <c r="CB27" s="169"/>
      <c r="CC27" s="86"/>
      <c r="CD27" s="60"/>
      <c r="CF27" s="60"/>
      <c r="CG27" s="84"/>
      <c r="CH27" s="169"/>
      <c r="CI27" s="169"/>
      <c r="CJ27" s="169"/>
      <c r="CK27" s="169"/>
      <c r="CL27" s="169"/>
      <c r="CM27" s="169"/>
      <c r="CN27" s="169"/>
      <c r="CO27" s="86"/>
      <c r="CP27" s="60"/>
      <c r="CR27" s="60"/>
      <c r="CS27" s="84"/>
      <c r="CT27" s="169"/>
      <c r="CU27" s="169"/>
      <c r="CV27" s="169"/>
      <c r="CW27" s="169"/>
      <c r="CX27" s="169"/>
      <c r="CY27" s="169"/>
      <c r="CZ27" s="169"/>
      <c r="DA27" s="86"/>
      <c r="DB27" s="60"/>
      <c r="DD27" s="60"/>
      <c r="DE27" s="84"/>
      <c r="DF27" s="169"/>
      <c r="DG27" s="169"/>
      <c r="DH27" s="169"/>
      <c r="DI27" s="169"/>
      <c r="DJ27" s="169"/>
      <c r="DK27" s="169"/>
      <c r="DL27" s="169"/>
      <c r="DM27" s="86"/>
      <c r="DN27" s="60"/>
      <c r="DP27" s="60"/>
      <c r="DQ27" s="84"/>
      <c r="DR27" s="169"/>
      <c r="DS27" s="169"/>
      <c r="DT27" s="169"/>
      <c r="DU27" s="169"/>
      <c r="DV27" s="169"/>
      <c r="DW27" s="169"/>
      <c r="DX27" s="169"/>
      <c r="DY27" s="86"/>
      <c r="DZ27" s="60"/>
      <c r="EB27" s="60"/>
      <c r="EC27" s="84"/>
      <c r="ED27" s="169"/>
      <c r="EE27" s="169"/>
      <c r="EF27" s="169"/>
      <c r="EG27" s="169"/>
      <c r="EH27" s="169"/>
      <c r="EI27" s="169"/>
      <c r="EJ27" s="169"/>
      <c r="EK27" s="86"/>
      <c r="EL27" s="60"/>
      <c r="EN27" s="60"/>
      <c r="EO27" s="84"/>
      <c r="EP27" s="169"/>
      <c r="EQ27" s="169"/>
      <c r="ER27" s="169"/>
      <c r="ES27" s="169"/>
      <c r="ET27" s="169"/>
      <c r="EU27" s="169"/>
      <c r="EV27" s="169"/>
      <c r="EW27" s="86"/>
      <c r="EX27" s="60"/>
      <c r="EZ27" s="60"/>
      <c r="FA27" s="84"/>
      <c r="FB27" s="169"/>
      <c r="FC27" s="169"/>
      <c r="FD27" s="169"/>
      <c r="FE27" s="169"/>
      <c r="FF27" s="169"/>
      <c r="FG27" s="169"/>
      <c r="FH27" s="169"/>
      <c r="FI27" s="86"/>
      <c r="FJ27" s="60"/>
      <c r="FL27" s="60"/>
      <c r="FM27" s="84"/>
      <c r="FN27" s="169"/>
      <c r="FO27" s="169"/>
      <c r="FP27" s="169"/>
      <c r="FQ27" s="169"/>
      <c r="FR27" s="169"/>
      <c r="FS27" s="169"/>
      <c r="FT27" s="169"/>
      <c r="FU27" s="86"/>
      <c r="FV27" s="60"/>
      <c r="FX27" s="60"/>
      <c r="FY27" s="84"/>
      <c r="FZ27" s="169"/>
      <c r="GA27" s="169"/>
      <c r="GB27" s="169"/>
      <c r="GC27" s="169"/>
      <c r="GD27" s="169"/>
      <c r="GE27" s="169"/>
      <c r="GF27" s="169"/>
      <c r="GG27" s="86"/>
      <c r="GH27" s="60"/>
      <c r="GJ27" s="60"/>
      <c r="GK27" s="84"/>
      <c r="GL27" s="169"/>
      <c r="GM27" s="169"/>
      <c r="GN27" s="169"/>
      <c r="GO27" s="169"/>
      <c r="GP27" s="169"/>
      <c r="GQ27" s="169"/>
      <c r="GR27" s="169"/>
      <c r="GS27" s="86"/>
      <c r="GT27" s="60"/>
      <c r="GV27" s="60"/>
      <c r="GW27" s="84"/>
      <c r="GX27" s="169"/>
      <c r="GY27" s="169"/>
      <c r="GZ27" s="169"/>
      <c r="HA27" s="169"/>
      <c r="HB27" s="169"/>
      <c r="HC27" s="169"/>
      <c r="HD27" s="169"/>
      <c r="HE27" s="86"/>
      <c r="HF27" s="60"/>
      <c r="HH27" s="60"/>
      <c r="HI27" s="84"/>
      <c r="HJ27" s="169"/>
      <c r="HK27" s="169"/>
      <c r="HL27" s="169"/>
      <c r="HM27" s="169"/>
      <c r="HN27" s="169"/>
      <c r="HO27" s="169"/>
      <c r="HP27" s="169"/>
      <c r="HQ27" s="86"/>
      <c r="HR27" s="60"/>
      <c r="HT27" s="60"/>
      <c r="HU27" s="84"/>
      <c r="HV27" s="169"/>
      <c r="HW27" s="169"/>
      <c r="HX27" s="169"/>
      <c r="HY27" s="169"/>
      <c r="HZ27" s="169"/>
      <c r="IA27" s="169"/>
      <c r="IB27" s="169"/>
      <c r="IC27" s="86"/>
      <c r="ID27" s="60"/>
      <c r="IF27" s="60"/>
      <c r="IG27" s="84"/>
      <c r="IH27" s="169"/>
      <c r="II27" s="169"/>
      <c r="IJ27" s="169"/>
      <c r="IK27" s="169"/>
      <c r="IL27" s="169"/>
      <c r="IM27" s="169"/>
      <c r="IN27" s="169"/>
      <c r="IO27" s="86"/>
      <c r="IP27" s="60"/>
      <c r="IR27" s="60"/>
      <c r="IS27" s="84"/>
      <c r="IT27" s="169"/>
      <c r="IU27" s="169"/>
      <c r="IV27" s="169"/>
    </row>
    <row r="28" spans="1:256" ht="17.149999999999999" customHeight="1" x14ac:dyDescent="0.25">
      <c r="A28" s="84"/>
      <c r="B28" s="85"/>
      <c r="C28" s="87"/>
      <c r="D28" s="87"/>
      <c r="E28" s="87"/>
      <c r="F28" s="87"/>
      <c r="G28" s="87"/>
      <c r="H28" s="87"/>
    </row>
    <row r="29" spans="1:256" ht="31" customHeight="1" x14ac:dyDescent="0.25">
      <c r="A29" s="84">
        <v>2.5</v>
      </c>
      <c r="B29" s="169" t="s">
        <v>57</v>
      </c>
      <c r="C29" s="169"/>
      <c r="D29" s="169"/>
      <c r="E29" s="169"/>
      <c r="F29" s="169"/>
      <c r="G29" s="169"/>
      <c r="H29" s="169"/>
      <c r="I29" s="86"/>
      <c r="J29" s="60"/>
      <c r="L29" s="60"/>
    </row>
    <row r="30" spans="1:256" ht="31" customHeight="1" x14ac:dyDescent="0.25">
      <c r="A30" s="84"/>
      <c r="B30" s="85"/>
      <c r="C30" s="85"/>
      <c r="D30" s="85"/>
      <c r="E30" s="85"/>
      <c r="F30" s="85"/>
      <c r="G30" s="85"/>
      <c r="H30" s="85"/>
      <c r="I30" s="86"/>
    </row>
    <row r="31" spans="1:256" ht="15" customHeight="1" x14ac:dyDescent="0.25">
      <c r="A31" s="84"/>
      <c r="B31" s="2"/>
      <c r="C31" s="2"/>
      <c r="D31" s="2"/>
      <c r="E31" s="2"/>
      <c r="F31" s="2"/>
      <c r="G31" s="2"/>
      <c r="H31" s="2"/>
      <c r="J31" s="2"/>
      <c r="K31" s="2"/>
      <c r="L31" s="2"/>
    </row>
    <row r="32" spans="1:256" ht="15.75" customHeight="1" x14ac:dyDescent="0.25">
      <c r="A32" s="84">
        <v>3</v>
      </c>
      <c r="B32" s="29" t="s">
        <v>58</v>
      </c>
      <c r="C32" s="2"/>
      <c r="D32" s="2"/>
      <c r="E32" s="2"/>
      <c r="F32" s="2"/>
      <c r="G32" s="2"/>
      <c r="H32" s="2"/>
      <c r="J32" s="28"/>
      <c r="K32" s="28"/>
      <c r="L32" s="28"/>
    </row>
    <row r="33" spans="1:12" ht="30" customHeight="1" x14ac:dyDescent="0.25">
      <c r="A33" s="84">
        <v>3.1</v>
      </c>
      <c r="B33" s="169" t="s">
        <v>59</v>
      </c>
      <c r="C33" s="169"/>
      <c r="D33" s="169"/>
      <c r="E33" s="169"/>
      <c r="F33" s="169"/>
      <c r="G33" s="169"/>
      <c r="H33" s="169"/>
      <c r="I33" s="86"/>
    </row>
    <row r="34" spans="1:12" ht="15" customHeight="1" x14ac:dyDescent="0.25">
      <c r="A34" s="84"/>
      <c r="B34" s="81"/>
      <c r="C34" s="2"/>
      <c r="D34" s="2"/>
      <c r="E34" s="2"/>
      <c r="F34" s="2"/>
      <c r="G34" s="2"/>
      <c r="H34" s="2"/>
      <c r="J34" s="88"/>
      <c r="L34" s="88"/>
    </row>
    <row r="35" spans="1:12" ht="99.65" customHeight="1" x14ac:dyDescent="0.25">
      <c r="A35" s="84">
        <v>3.2</v>
      </c>
      <c r="B35" s="169" t="s">
        <v>60</v>
      </c>
      <c r="C35" s="169"/>
      <c r="D35" s="169"/>
      <c r="E35" s="169"/>
      <c r="F35" s="169"/>
      <c r="G35" s="169"/>
      <c r="H35" s="169"/>
      <c r="I35" s="86"/>
    </row>
    <row r="36" spans="1:12" ht="15" customHeight="1" x14ac:dyDescent="0.25">
      <c r="A36" s="84"/>
      <c r="B36" s="81"/>
      <c r="C36" s="2"/>
      <c r="D36" s="2"/>
      <c r="E36" s="2"/>
      <c r="F36" s="2"/>
      <c r="G36" s="2"/>
      <c r="H36" s="2"/>
      <c r="J36" s="88"/>
      <c r="L36" s="88"/>
    </row>
    <row r="37" spans="1:12" ht="30" customHeight="1" x14ac:dyDescent="0.25">
      <c r="A37" s="84">
        <v>3.3</v>
      </c>
      <c r="B37" s="169" t="s">
        <v>61</v>
      </c>
      <c r="C37" s="169"/>
      <c r="D37" s="169"/>
      <c r="E37" s="169"/>
      <c r="F37" s="169"/>
      <c r="G37" s="169"/>
      <c r="H37" s="169"/>
      <c r="I37" s="86"/>
    </row>
    <row r="38" spans="1:12" ht="15" customHeight="1" x14ac:dyDescent="0.25">
      <c r="A38" s="84"/>
      <c r="B38" s="85"/>
      <c r="C38" s="87"/>
      <c r="D38" s="87"/>
      <c r="E38" s="87"/>
      <c r="F38" s="87"/>
      <c r="G38" s="87"/>
      <c r="H38" s="87"/>
      <c r="J38" s="88"/>
      <c r="L38" s="88"/>
    </row>
    <row r="39" spans="1:12" ht="30" customHeight="1" x14ac:dyDescent="0.25">
      <c r="A39" s="84">
        <v>3.4</v>
      </c>
      <c r="B39" s="169" t="s">
        <v>62</v>
      </c>
      <c r="C39" s="169"/>
      <c r="D39" s="169"/>
      <c r="E39" s="169"/>
      <c r="F39" s="169"/>
      <c r="G39" s="169"/>
      <c r="H39" s="169"/>
      <c r="I39" s="86"/>
      <c r="J39" s="60"/>
      <c r="L39" s="60"/>
    </row>
    <row r="40" spans="1:12" ht="15" customHeight="1" x14ac:dyDescent="0.25">
      <c r="A40" s="84"/>
      <c r="B40" s="85"/>
      <c r="C40" s="87"/>
      <c r="D40" s="87"/>
      <c r="E40" s="87"/>
      <c r="F40" s="87"/>
      <c r="G40" s="87"/>
      <c r="H40" s="87"/>
    </row>
    <row r="41" spans="1:12" ht="43.4" customHeight="1" x14ac:dyDescent="0.25">
      <c r="A41" s="84">
        <v>3.5</v>
      </c>
      <c r="B41" s="169" t="s">
        <v>63</v>
      </c>
      <c r="C41" s="169"/>
      <c r="D41" s="169"/>
      <c r="E41" s="169"/>
      <c r="F41" s="169"/>
      <c r="G41" s="169"/>
      <c r="H41" s="169"/>
      <c r="I41" s="86"/>
    </row>
    <row r="42" spans="1:12" ht="15" customHeight="1" x14ac:dyDescent="0.25">
      <c r="A42" s="84"/>
      <c r="B42" s="85"/>
      <c r="C42" s="87"/>
      <c r="D42" s="87"/>
      <c r="E42" s="87"/>
      <c r="F42" s="87"/>
      <c r="G42" s="87"/>
      <c r="H42" s="87"/>
      <c r="J42" s="88"/>
      <c r="L42" s="88"/>
    </row>
    <row r="43" spans="1:12" ht="72" customHeight="1" x14ac:dyDescent="0.25">
      <c r="A43" s="84">
        <v>3.6</v>
      </c>
      <c r="B43" s="169" t="s">
        <v>131</v>
      </c>
      <c r="C43" s="169"/>
      <c r="D43" s="169"/>
      <c r="E43" s="169"/>
      <c r="F43" s="169"/>
      <c r="G43" s="169"/>
      <c r="H43" s="169"/>
      <c r="I43" s="86"/>
    </row>
    <row r="44" spans="1:12" ht="15" customHeight="1" x14ac:dyDescent="0.25">
      <c r="A44" s="84"/>
      <c r="B44" s="85"/>
      <c r="C44" s="87"/>
      <c r="D44" s="87"/>
      <c r="E44" s="87"/>
      <c r="F44" s="87"/>
      <c r="G44" s="87"/>
      <c r="H44" s="87"/>
      <c r="J44" s="88"/>
      <c r="L44" s="88"/>
    </row>
    <row r="45" spans="1:12" ht="56.65" customHeight="1" x14ac:dyDescent="0.25">
      <c r="A45" s="84">
        <v>3.8</v>
      </c>
      <c r="B45" s="169" t="s">
        <v>64</v>
      </c>
      <c r="C45" s="169"/>
      <c r="D45" s="169"/>
      <c r="E45" s="169"/>
      <c r="F45" s="169"/>
      <c r="G45" s="169"/>
      <c r="H45" s="169"/>
      <c r="I45" s="86"/>
    </row>
    <row r="46" spans="1:12" ht="15" customHeight="1" x14ac:dyDescent="0.25">
      <c r="A46" s="84"/>
      <c r="B46" s="85"/>
      <c r="C46" s="87"/>
      <c r="D46" s="87"/>
      <c r="E46" s="87"/>
      <c r="F46" s="87"/>
      <c r="G46" s="87"/>
      <c r="H46" s="87"/>
      <c r="J46" s="88"/>
      <c r="L46" s="88"/>
    </row>
    <row r="47" spans="1:12" ht="17.25" customHeight="1" x14ac:dyDescent="0.25">
      <c r="A47" s="84">
        <v>3.7</v>
      </c>
      <c r="B47" s="169" t="s">
        <v>65</v>
      </c>
      <c r="C47" s="169"/>
      <c r="D47" s="169"/>
      <c r="E47" s="169"/>
      <c r="F47" s="169"/>
      <c r="G47" s="169"/>
      <c r="H47" s="169"/>
      <c r="I47" s="86"/>
    </row>
    <row r="48" spans="1:12" ht="15" customHeight="1" x14ac:dyDescent="0.25">
      <c r="A48" s="43"/>
      <c r="J48" s="88"/>
      <c r="L48" s="88"/>
    </row>
    <row r="49" spans="1:10" ht="15" customHeight="1" x14ac:dyDescent="0.25">
      <c r="A49" s="43">
        <v>4</v>
      </c>
      <c r="B49" s="90" t="s">
        <v>66</v>
      </c>
    </row>
    <row r="50" spans="1:10" ht="23.65" customHeight="1" x14ac:dyDescent="0.25">
      <c r="A50" s="43">
        <v>4.0999999999999996</v>
      </c>
      <c r="B50" s="1" t="s">
        <v>67</v>
      </c>
      <c r="D50" s="2"/>
      <c r="F50" s="1" t="s">
        <v>68</v>
      </c>
      <c r="J50" s="60"/>
    </row>
    <row r="51" spans="1:10" ht="23.65" customHeight="1" x14ac:dyDescent="0.25">
      <c r="A51" s="43">
        <v>4.2</v>
      </c>
      <c r="B51" s="1" t="s">
        <v>69</v>
      </c>
      <c r="D51" s="1" t="s">
        <v>70</v>
      </c>
      <c r="J51" s="60"/>
    </row>
    <row r="52" spans="1:10" ht="23.65" customHeight="1" x14ac:dyDescent="0.25">
      <c r="A52" s="43">
        <v>4.3</v>
      </c>
      <c r="B52" s="1" t="s">
        <v>71</v>
      </c>
      <c r="F52" s="1" t="s">
        <v>68</v>
      </c>
      <c r="J52" s="60"/>
    </row>
    <row r="53" spans="1:10" ht="23.65" customHeight="1" x14ac:dyDescent="0.25">
      <c r="A53" s="43">
        <v>4.4000000000000004</v>
      </c>
      <c r="B53" s="1" t="s">
        <v>72</v>
      </c>
      <c r="J53" s="60"/>
    </row>
    <row r="54" spans="1:10" ht="15" customHeight="1" x14ac:dyDescent="0.25">
      <c r="A54" s="43"/>
    </row>
    <row r="55" spans="1:10" ht="17.25" customHeight="1" x14ac:dyDescent="0.25">
      <c r="A55" s="84">
        <v>5</v>
      </c>
      <c r="B55" s="174" t="s">
        <v>73</v>
      </c>
      <c r="C55" s="174"/>
      <c r="D55" s="174"/>
      <c r="E55" s="174"/>
      <c r="F55" s="174"/>
      <c r="G55" s="174"/>
      <c r="H55" s="174"/>
    </row>
    <row r="56" spans="1:10" ht="29.9" customHeight="1" x14ac:dyDescent="0.25">
      <c r="A56" s="43"/>
      <c r="B56" s="175" t="s">
        <v>74</v>
      </c>
      <c r="C56" s="175"/>
      <c r="D56" s="175"/>
      <c r="E56" s="175"/>
      <c r="F56" s="175"/>
      <c r="G56" s="175"/>
      <c r="H56" s="175"/>
    </row>
    <row r="57" spans="1:10" ht="15" customHeight="1" x14ac:dyDescent="0.25">
      <c r="A57" s="43"/>
    </row>
    <row r="58" spans="1:10" ht="15" customHeight="1" x14ac:dyDescent="0.25">
      <c r="A58" s="43"/>
    </row>
    <row r="59" spans="1:10" ht="15" customHeight="1" x14ac:dyDescent="0.25">
      <c r="A59" s="43"/>
    </row>
    <row r="60" spans="1:10" ht="15" customHeight="1" x14ac:dyDescent="0.25">
      <c r="A60" s="43"/>
    </row>
    <row r="61" spans="1:10" ht="15" customHeight="1" x14ac:dyDescent="0.25">
      <c r="A61" s="43"/>
    </row>
    <row r="62" spans="1:10" ht="15" customHeight="1" x14ac:dyDescent="0.25">
      <c r="A62" s="43"/>
    </row>
    <row r="63" spans="1:10" ht="15" customHeight="1" x14ac:dyDescent="0.25">
      <c r="A63" s="43"/>
    </row>
    <row r="64" spans="1:10" ht="15" customHeight="1" x14ac:dyDescent="0.25">
      <c r="A64" s="43"/>
      <c r="B64" s="173" t="s">
        <v>75</v>
      </c>
      <c r="C64" s="173"/>
      <c r="G64" s="30" t="s">
        <v>76</v>
      </c>
    </row>
    <row r="65" spans="1:8" ht="15" customHeight="1" x14ac:dyDescent="0.25">
      <c r="A65" s="43"/>
      <c r="B65" s="82"/>
      <c r="C65" s="82"/>
      <c r="D65" s="88"/>
      <c r="E65" s="88"/>
      <c r="F65" s="88"/>
      <c r="H65" s="88"/>
    </row>
    <row r="66" spans="1:8" ht="15" customHeight="1" x14ac:dyDescent="0.25">
      <c r="A66" s="43"/>
    </row>
    <row r="67" spans="1:8" ht="15" customHeight="1" x14ac:dyDescent="0.25">
      <c r="A67" s="43"/>
      <c r="B67" s="173" t="s">
        <v>77</v>
      </c>
      <c r="C67" s="173"/>
      <c r="G67" s="30" t="s">
        <v>76</v>
      </c>
    </row>
    <row r="68" spans="1:8" ht="15" customHeight="1" x14ac:dyDescent="0.25">
      <c r="A68" s="43"/>
      <c r="D68" s="88"/>
      <c r="E68" s="88"/>
      <c r="F68" s="88"/>
      <c r="H68" s="88"/>
    </row>
    <row r="65526" ht="12.75" customHeight="1" x14ac:dyDescent="0.25"/>
  </sheetData>
  <mergeCells count="52">
    <mergeCell ref="B64:C64"/>
    <mergeCell ref="B67:C67"/>
    <mergeCell ref="B43:H43"/>
    <mergeCell ref="B45:H45"/>
    <mergeCell ref="B47:H47"/>
    <mergeCell ref="B55:H55"/>
    <mergeCell ref="B56:H56"/>
    <mergeCell ref="B33:H33"/>
    <mergeCell ref="B35:H35"/>
    <mergeCell ref="B37:H37"/>
    <mergeCell ref="B39:H39"/>
    <mergeCell ref="B41:H41"/>
    <mergeCell ref="HJ27:HP27"/>
    <mergeCell ref="HV27:IB27"/>
    <mergeCell ref="IH27:IN27"/>
    <mergeCell ref="IT27:IV27"/>
    <mergeCell ref="B29:H29"/>
    <mergeCell ref="FB27:FH27"/>
    <mergeCell ref="FN27:FT27"/>
    <mergeCell ref="FZ27:GF27"/>
    <mergeCell ref="GL27:GR27"/>
    <mergeCell ref="GX27:HD27"/>
    <mergeCell ref="CT27:CZ27"/>
    <mergeCell ref="DF27:DL27"/>
    <mergeCell ref="DR27:DX27"/>
    <mergeCell ref="ED27:EJ27"/>
    <mergeCell ref="EP27:EV27"/>
    <mergeCell ref="AL27:AR27"/>
    <mergeCell ref="AX27:BD27"/>
    <mergeCell ref="BJ27:BP27"/>
    <mergeCell ref="BV27:CB27"/>
    <mergeCell ref="CH27:CN27"/>
    <mergeCell ref="B25:H25"/>
    <mergeCell ref="C26:H26"/>
    <mergeCell ref="B27:H27"/>
    <mergeCell ref="N27:T27"/>
    <mergeCell ref="Z27:AF27"/>
    <mergeCell ref="B19:H19"/>
    <mergeCell ref="B20:H20"/>
    <mergeCell ref="B21:H21"/>
    <mergeCell ref="B22:H22"/>
    <mergeCell ref="B24:H24"/>
    <mergeCell ref="B10:H10"/>
    <mergeCell ref="B12:H12"/>
    <mergeCell ref="B14:H14"/>
    <mergeCell ref="B15:H15"/>
    <mergeCell ref="B17:H17"/>
    <mergeCell ref="A1:L1"/>
    <mergeCell ref="A2:L2"/>
    <mergeCell ref="J4:L4"/>
    <mergeCell ref="B6:H6"/>
    <mergeCell ref="B8:H8"/>
  </mergeCells>
  <pageMargins left="0.98402777777777795" right="0.195138888888889" top="0.39305555555555599" bottom="0.42638888888888898" header="0.511811023622047" footer="0.42638888888888898"/>
  <pageSetup paperSize="9" scale="82" fitToHeight="3" orientation="portrait" r:id="rId1"/>
  <headerFooter>
    <oddFooter>&amp;R&amp;8&amp;D</oddFooter>
  </headerFooter>
</worksheet>
</file>

<file path=docProps/app.xml><?xml version="1.0" encoding="utf-8"?>
<Properties xmlns="http://schemas.openxmlformats.org/officeDocument/2006/extended-properties" xmlns:vt="http://schemas.openxmlformats.org/officeDocument/2006/docPropsVTypes">
  <Template/>
  <TotalTime>684</TotalTime>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CashBookSum</vt:lpstr>
      <vt:lpstr>Accounts</vt:lpstr>
      <vt:lpstr>Supplementary Information</vt:lpstr>
      <vt:lpstr>AuditCheckList</vt:lpstr>
      <vt:lpstr>CASHBOOK</vt:lpstr>
      <vt:lpstr>CHECKLIST</vt:lpstr>
      <vt:lpstr>Accounts!Excel_BuiltIn_Print_Area</vt:lpstr>
      <vt:lpstr>AuditCheckList!Excel_BuiltIn_Print_Area</vt:lpstr>
      <vt:lpstr>Accounts!Print_Area</vt:lpstr>
      <vt:lpstr>AuditCheckList!Print_Area</vt:lpstr>
      <vt:lpstr>CashBookSum!Print_Area</vt:lpstr>
      <vt:lpstr>SCHEDULE_B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Lazenby</dc:creator>
  <dc:description/>
  <cp:lastModifiedBy>Geoff Pick</cp:lastModifiedBy>
  <cp:revision>64</cp:revision>
  <cp:lastPrinted>2024-11-19T18:17:42Z</cp:lastPrinted>
  <dcterms:created xsi:type="dcterms:W3CDTF">2023-04-16T17:43:36Z</dcterms:created>
  <dcterms:modified xsi:type="dcterms:W3CDTF">2025-12-22T16:09:05Z</dcterms:modified>
  <dc:language>en-GB</dc:language>
</cp:coreProperties>
</file>